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uyoshi\Google ドライブ\自作TRPG\八百八町浮世草子\キャラクターシート\"/>
    </mc:Choice>
  </mc:AlternateContent>
  <xr:revisionPtr revIDLastSave="0" documentId="13_ncr:1_{26869BCF-2305-442E-9963-63074985D94C}" xr6:coauthVersionLast="47" xr6:coauthVersionMax="47" xr10:uidLastSave="{00000000-0000-0000-0000-000000000000}"/>
  <bookViews>
    <workbookView xWindow="1560" yWindow="210" windowWidth="21600" windowHeight="15390" xr2:uid="{121ABD99-FD6E-4343-AE7D-F363B76EE62B}"/>
  </bookViews>
  <sheets>
    <sheet name="NPC" sheetId="1" r:id="rId1"/>
    <sheet name="MOB " sheetId="5" r:id="rId2"/>
  </sheets>
  <definedNames>
    <definedName name="_xlnm.Print_Area" localSheetId="1">'MOB '!$A$1:$AD$39</definedName>
    <definedName name="_xlnm.Print_Area" localSheetId="0">NPC!$A$1:$AD$38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5" l="1"/>
  <c r="X32" i="1"/>
  <c r="X19" i="1"/>
  <c r="X6" i="1"/>
  <c r="P36" i="1"/>
  <c r="N36" i="1"/>
  <c r="L36" i="1"/>
  <c r="P35" i="1"/>
  <c r="N35" i="1"/>
  <c r="L35" i="1"/>
  <c r="P23" i="1"/>
  <c r="N23" i="1"/>
  <c r="L23" i="1"/>
  <c r="P22" i="1"/>
  <c r="N22" i="1"/>
  <c r="L22" i="1"/>
  <c r="P10" i="1"/>
  <c r="P9" i="1"/>
  <c r="AB8" i="5"/>
  <c r="AB32" i="1"/>
  <c r="AB19" i="1"/>
  <c r="AB6" i="1"/>
  <c r="N10" i="1"/>
  <c r="L10" i="1"/>
  <c r="L9" i="1"/>
  <c r="N9" i="1"/>
  <c r="S10" i="5"/>
  <c r="Q10" i="5"/>
  <c r="O10" i="5"/>
  <c r="L10" i="5"/>
  <c r="L9" i="5"/>
  <c r="S9" i="5"/>
  <c r="Q9" i="5"/>
  <c r="O9" i="5"/>
  <c r="AH4" i="5" l="1"/>
  <c r="AC4" i="5" s="1"/>
  <c r="AH5" i="5"/>
  <c r="AC5" i="5" s="1"/>
  <c r="AH3" i="5"/>
  <c r="AC3" i="5" s="1"/>
  <c r="AG4" i="5"/>
  <c r="U4" i="5" s="1"/>
  <c r="AG5" i="5"/>
  <c r="U5" i="5" s="1"/>
  <c r="AG3" i="5"/>
  <c r="U3" i="5" s="1"/>
  <c r="AF4" i="5"/>
  <c r="M4" i="5" s="1"/>
  <c r="AF5" i="5"/>
  <c r="M5" i="5" s="1"/>
  <c r="AF3" i="5"/>
  <c r="M3" i="5" s="1"/>
  <c r="AN6" i="5"/>
  <c r="AN5" i="5"/>
  <c r="AK27" i="5"/>
  <c r="AK28" i="5"/>
  <c r="AK26" i="5"/>
  <c r="AK24" i="5"/>
  <c r="AK25" i="5"/>
  <c r="AK23" i="5"/>
  <c r="AK21" i="5"/>
  <c r="AK22" i="5"/>
  <c r="AK20" i="5"/>
  <c r="AJ35" i="1"/>
  <c r="AN14" i="1"/>
  <c r="AN13" i="1"/>
  <c r="AN10" i="1"/>
  <c r="AN9" i="1"/>
  <c r="AN6" i="1"/>
  <c r="AN5" i="1"/>
  <c r="AJ8" i="1"/>
  <c r="AK49" i="1"/>
  <c r="AK50" i="1"/>
  <c r="AK48" i="1"/>
  <c r="AK46" i="1"/>
  <c r="AK47" i="1"/>
  <c r="AK45" i="1"/>
  <c r="AK43" i="1"/>
  <c r="AK44" i="1"/>
  <c r="AK42" i="1"/>
  <c r="AK38" i="1"/>
  <c r="AK39" i="1"/>
  <c r="AK37" i="1"/>
  <c r="AK35" i="1"/>
  <c r="AK36" i="1"/>
  <c r="AK34" i="1"/>
  <c r="AK32" i="1"/>
  <c r="AK33" i="1"/>
  <c r="AK31" i="1"/>
  <c r="AK27" i="1"/>
  <c r="AK28" i="1"/>
  <c r="AK26" i="1"/>
  <c r="AK23" i="1"/>
  <c r="AK24" i="1"/>
  <c r="AK25" i="1"/>
  <c r="AK21" i="1"/>
  <c r="AK22" i="1"/>
  <c r="AK20" i="1"/>
  <c r="AJ22" i="1" l="1"/>
  <c r="AJ20" i="1"/>
  <c r="AJ7" i="1"/>
  <c r="AJ33" i="1"/>
  <c r="AJ7" i="5"/>
  <c r="AJ9" i="1"/>
  <c r="AK12" i="5"/>
  <c r="AJ12" i="5"/>
  <c r="AI12" i="5"/>
  <c r="AK11" i="5"/>
  <c r="AJ11" i="5"/>
  <c r="AI11" i="5"/>
  <c r="AK10" i="5"/>
  <c r="AJ10" i="5"/>
  <c r="AI10" i="5"/>
  <c r="AJ8" i="5"/>
  <c r="AJ9" i="5"/>
  <c r="AJ5" i="5"/>
  <c r="AJ4" i="5"/>
  <c r="AJ38" i="1"/>
  <c r="AC31" i="1" s="1"/>
  <c r="AI38" i="1"/>
  <c r="U31" i="1" s="1"/>
  <c r="AH38" i="1"/>
  <c r="M31" i="1" s="1"/>
  <c r="AJ37" i="1"/>
  <c r="AC30" i="1" s="1"/>
  <c r="AI37" i="1"/>
  <c r="U30" i="1" s="1"/>
  <c r="AH37" i="1"/>
  <c r="M30" i="1" s="1"/>
  <c r="AJ36" i="1"/>
  <c r="AC29" i="1" s="1"/>
  <c r="AI36" i="1"/>
  <c r="U29" i="1" s="1"/>
  <c r="AH36" i="1"/>
  <c r="M29" i="1" s="1"/>
  <c r="AJ25" i="1"/>
  <c r="AC18" i="1" s="1"/>
  <c r="AI25" i="1"/>
  <c r="U18" i="1" s="1"/>
  <c r="AH25" i="1"/>
  <c r="M18" i="1" s="1"/>
  <c r="AJ24" i="1"/>
  <c r="AC17" i="1" s="1"/>
  <c r="AI24" i="1"/>
  <c r="U17" i="1" s="1"/>
  <c r="AH24" i="1"/>
  <c r="M17" i="1" s="1"/>
  <c r="AJ23" i="1"/>
  <c r="AC16" i="1" s="1"/>
  <c r="AI23" i="1"/>
  <c r="U16" i="1" s="1"/>
  <c r="AH23" i="1"/>
  <c r="M16" i="1" s="1"/>
  <c r="AJ11" i="1"/>
  <c r="AC4" i="1" s="1"/>
  <c r="AJ12" i="1"/>
  <c r="AC5" i="1" s="1"/>
  <c r="AJ10" i="1"/>
  <c r="AC3" i="1" s="1"/>
  <c r="AI11" i="1"/>
  <c r="U4" i="1" s="1"/>
  <c r="AI12" i="1"/>
  <c r="U5" i="1" s="1"/>
  <c r="AI10" i="1"/>
  <c r="U3" i="1" s="1"/>
  <c r="AH11" i="1"/>
  <c r="M4" i="1" s="1"/>
  <c r="AH12" i="1"/>
  <c r="M5" i="1" s="1"/>
  <c r="AH10" i="1"/>
  <c r="M3" i="1" s="1"/>
  <c r="AJ31" i="1"/>
  <c r="AJ18" i="1"/>
  <c r="AJ5" i="1"/>
  <c r="AJ30" i="1"/>
  <c r="AJ17" i="1"/>
  <c r="AJ4" i="1"/>
  <c r="AJ34" i="1"/>
  <c r="AJ21" i="1"/>
  <c r="AJ29" i="1" l="1"/>
  <c r="X27" i="1" s="1"/>
  <c r="AJ3" i="5"/>
  <c r="X1" i="5" s="1"/>
  <c r="AJ3" i="1"/>
  <c r="X1" i="1" s="1"/>
  <c r="AJ16" i="1"/>
  <c r="X14" i="1" s="1"/>
</calcChain>
</file>

<file path=xl/sharedStrings.xml><?xml version="1.0" encoding="utf-8"?>
<sst xmlns="http://schemas.openxmlformats.org/spreadsheetml/2006/main" count="743" uniqueCount="170">
  <si>
    <t>名前</t>
    <rPh sb="0" eb="2">
      <t>ナマエ</t>
    </rPh>
    <phoneticPr fontId="1"/>
  </si>
  <si>
    <t>心</t>
    <rPh sb="0" eb="1">
      <t>ココロ</t>
    </rPh>
    <phoneticPr fontId="1"/>
  </si>
  <si>
    <t>技</t>
    <rPh sb="0" eb="1">
      <t>ワザ</t>
    </rPh>
    <phoneticPr fontId="1"/>
  </si>
  <si>
    <t>体</t>
    <rPh sb="0" eb="1">
      <t>カラダ</t>
    </rPh>
    <phoneticPr fontId="1"/>
  </si>
  <si>
    <t>役格</t>
    <rPh sb="0" eb="1">
      <t>ヤク</t>
    </rPh>
    <rPh sb="1" eb="2">
      <t>カク</t>
    </rPh>
    <phoneticPr fontId="1"/>
  </si>
  <si>
    <t>技能</t>
    <rPh sb="0" eb="2">
      <t>ギノウ</t>
    </rPh>
    <phoneticPr fontId="1"/>
  </si>
  <si>
    <t>流派</t>
    <rPh sb="0" eb="2">
      <t>リュウハ</t>
    </rPh>
    <phoneticPr fontId="1"/>
  </si>
  <si>
    <t>職業</t>
    <rPh sb="0" eb="2">
      <t>ショクギョウ</t>
    </rPh>
    <phoneticPr fontId="1"/>
  </si>
  <si>
    <t>武器</t>
    <rPh sb="0" eb="2">
      <t>ブキ</t>
    </rPh>
    <phoneticPr fontId="1"/>
  </si>
  <si>
    <t>名称</t>
    <rPh sb="0" eb="2">
      <t>メイショウ</t>
    </rPh>
    <phoneticPr fontId="1"/>
  </si>
  <si>
    <t>打撃力</t>
    <rPh sb="0" eb="3">
      <t>ダゲキリョク</t>
    </rPh>
    <phoneticPr fontId="1"/>
  </si>
  <si>
    <t>体修正</t>
    <rPh sb="0" eb="1">
      <t>タイ</t>
    </rPh>
    <rPh sb="1" eb="3">
      <t>シュウセイ</t>
    </rPh>
    <phoneticPr fontId="1"/>
  </si>
  <si>
    <t>致命</t>
    <rPh sb="0" eb="2">
      <t>チメイ</t>
    </rPh>
    <phoneticPr fontId="1"/>
  </si>
  <si>
    <t>間合</t>
    <rPh sb="0" eb="2">
      <t>マア</t>
    </rPh>
    <phoneticPr fontId="1"/>
  </si>
  <si>
    <t>能力値</t>
    <rPh sb="0" eb="2">
      <t>ノウリョク</t>
    </rPh>
    <rPh sb="2" eb="3">
      <t>チ</t>
    </rPh>
    <phoneticPr fontId="1"/>
  </si>
  <si>
    <t>レベル</t>
    <phoneticPr fontId="1"/>
  </si>
  <si>
    <t>実行値</t>
    <rPh sb="0" eb="2">
      <t>ジッコウ</t>
    </rPh>
    <rPh sb="2" eb="3">
      <t>チ</t>
    </rPh>
    <phoneticPr fontId="1"/>
  </si>
  <si>
    <t>負傷</t>
    <rPh sb="0" eb="2">
      <t>フショウ</t>
    </rPh>
    <phoneticPr fontId="1"/>
  </si>
  <si>
    <t>活劇点</t>
    <rPh sb="0" eb="2">
      <t>カツゲキ</t>
    </rPh>
    <rPh sb="2" eb="3">
      <t>テン</t>
    </rPh>
    <phoneticPr fontId="1"/>
  </si>
  <si>
    <t>備考</t>
    <rPh sb="0" eb="2">
      <t>ビコウ</t>
    </rPh>
    <phoneticPr fontId="1"/>
  </si>
  <si>
    <t>回避値</t>
    <rPh sb="0" eb="2">
      <t>カイヒ</t>
    </rPh>
    <rPh sb="2" eb="3">
      <t>チ</t>
    </rPh>
    <phoneticPr fontId="1"/>
  </si>
  <si>
    <t>回避</t>
    <rPh sb="0" eb="2">
      <t>カイヒ</t>
    </rPh>
    <phoneticPr fontId="1"/>
  </si>
  <si>
    <t>耐久</t>
    <rPh sb="0" eb="2">
      <t>タイキュウ</t>
    </rPh>
    <phoneticPr fontId="1"/>
  </si>
  <si>
    <t>技能名</t>
  </si>
  <si>
    <t>能力値</t>
  </si>
  <si>
    <t>役作り点</t>
    <rPh sb="0" eb="1">
      <t>ヤク</t>
    </rPh>
    <rPh sb="1" eb="2">
      <t>ヅク</t>
    </rPh>
    <rPh sb="3" eb="4">
      <t>テン</t>
    </rPh>
    <phoneticPr fontId="6"/>
  </si>
  <si>
    <t>剣術</t>
  </si>
  <si>
    <t>技</t>
  </si>
  <si>
    <t>合計</t>
    <rPh sb="0" eb="2">
      <t>ゴウケイ</t>
    </rPh>
    <phoneticPr fontId="6"/>
  </si>
  <si>
    <t>役格</t>
    <rPh sb="0" eb="1">
      <t>ヤク</t>
    </rPh>
    <rPh sb="1" eb="2">
      <t>カク</t>
    </rPh>
    <phoneticPr fontId="6"/>
  </si>
  <si>
    <t>我流</t>
    <rPh sb="0" eb="2">
      <t>ガリュウ</t>
    </rPh>
    <phoneticPr fontId="6"/>
  </si>
  <si>
    <t>我流特典</t>
    <rPh sb="0" eb="2">
      <t>ガリュウ</t>
    </rPh>
    <rPh sb="2" eb="4">
      <t>トクテン</t>
    </rPh>
    <phoneticPr fontId="6"/>
  </si>
  <si>
    <t>弓術</t>
  </si>
  <si>
    <t>脇役</t>
    <rPh sb="0" eb="2">
      <t>ワキヤク</t>
    </rPh>
    <phoneticPr fontId="6"/>
  </si>
  <si>
    <t>槍術</t>
  </si>
  <si>
    <t>体</t>
  </si>
  <si>
    <t>能力値</t>
    <rPh sb="0" eb="2">
      <t>ノウリョク</t>
    </rPh>
    <rPh sb="2" eb="3">
      <t>チ</t>
    </rPh>
    <phoneticPr fontId="6"/>
  </si>
  <si>
    <t>準主役</t>
    <rPh sb="0" eb="1">
      <t>ジュン</t>
    </rPh>
    <rPh sb="1" eb="3">
      <t>シュヤク</t>
    </rPh>
    <phoneticPr fontId="6"/>
  </si>
  <si>
    <t>薙刀術</t>
  </si>
  <si>
    <t>耐久値</t>
    <rPh sb="0" eb="2">
      <t>タイキュウ</t>
    </rPh>
    <rPh sb="2" eb="3">
      <t>チ</t>
    </rPh>
    <phoneticPr fontId="6"/>
  </si>
  <si>
    <t>主役</t>
    <rPh sb="0" eb="2">
      <t>シュヤク</t>
    </rPh>
    <phoneticPr fontId="6"/>
  </si>
  <si>
    <t>棒術</t>
  </si>
  <si>
    <t>技能</t>
    <rPh sb="0" eb="2">
      <t>ギノウ</t>
    </rPh>
    <phoneticPr fontId="6"/>
  </si>
  <si>
    <t>手裏剣術</t>
  </si>
  <si>
    <t>流派</t>
    <rPh sb="0" eb="2">
      <t>リュウハ</t>
    </rPh>
    <phoneticPr fontId="6"/>
  </si>
  <si>
    <t>十手術</t>
    <rPh sb="0" eb="2">
      <t>ジュッテ</t>
    </rPh>
    <rPh sb="2" eb="3">
      <t>ジュツ</t>
    </rPh>
    <phoneticPr fontId="8"/>
  </si>
  <si>
    <t>小刀術</t>
    <rPh sb="0" eb="2">
      <t>コガタナ</t>
    </rPh>
    <rPh sb="2" eb="3">
      <t>ジュツ</t>
    </rPh>
    <phoneticPr fontId="8"/>
  </si>
  <si>
    <t>鉄砲術</t>
  </si>
  <si>
    <t>拳法</t>
  </si>
  <si>
    <t>柔術</t>
  </si>
  <si>
    <t>忍具</t>
  </si>
  <si>
    <t>体さばき</t>
  </si>
  <si>
    <t>手投げ</t>
  </si>
  <si>
    <t>馬術</t>
  </si>
  <si>
    <t>泳術</t>
  </si>
  <si>
    <t>隠密</t>
  </si>
  <si>
    <t>技能レベル</t>
    <rPh sb="0" eb="2">
      <t>ギノウ</t>
    </rPh>
    <phoneticPr fontId="6"/>
  </si>
  <si>
    <t>運動</t>
  </si>
  <si>
    <t>知覚</t>
  </si>
  <si>
    <t>心</t>
  </si>
  <si>
    <t>察知</t>
    <rPh sb="0" eb="2">
      <t>サッチ</t>
    </rPh>
    <phoneticPr fontId="6"/>
  </si>
  <si>
    <t>心</t>
    <phoneticPr fontId="6"/>
  </si>
  <si>
    <t>錠前破り</t>
  </si>
  <si>
    <t>掏り</t>
  </si>
  <si>
    <t>忍耐</t>
    <rPh sb="0" eb="2">
      <t>ニンタイ</t>
    </rPh>
    <phoneticPr fontId="6"/>
  </si>
  <si>
    <t>偽証</t>
  </si>
  <si>
    <t>読書き</t>
  </si>
  <si>
    <t>算術</t>
  </si>
  <si>
    <t>医術</t>
  </si>
  <si>
    <t>蘭学</t>
  </si>
  <si>
    <t>武家社会</t>
  </si>
  <si>
    <t>江戸町</t>
  </si>
  <si>
    <t>裏社会</t>
  </si>
  <si>
    <t>弁舌</t>
  </si>
  <si>
    <t>剣術流派</t>
    <rPh sb="0" eb="2">
      <t>ケンジュツ</t>
    </rPh>
    <rPh sb="2" eb="4">
      <t>リュウハ</t>
    </rPh>
    <phoneticPr fontId="6"/>
  </si>
  <si>
    <t>賭博</t>
  </si>
  <si>
    <t>鹿島神当流</t>
    <rPh sb="0" eb="2">
      <t>カシマ</t>
    </rPh>
    <rPh sb="2" eb="3">
      <t>カミ</t>
    </rPh>
    <rPh sb="3" eb="5">
      <t>トウリュウ</t>
    </rPh>
    <phoneticPr fontId="6"/>
  </si>
  <si>
    <t>打撃判定での、６面体サイコロの目が6だけではなく3でも致命的命中が発生する。</t>
    <phoneticPr fontId="6"/>
  </si>
  <si>
    <t>相手が甲冑を身に着けていたとしても その防御点を半分に考える。</t>
    <phoneticPr fontId="6"/>
  </si>
  <si>
    <t>自分が甲冑を着ても『技』の能力値の減少が１少なくて済む。</t>
    <phoneticPr fontId="6"/>
  </si>
  <si>
    <t>職人技能</t>
  </si>
  <si>
    <t>技</t>
    <phoneticPr fontId="6"/>
  </si>
  <si>
    <t>薩摩示現流</t>
    <rPh sb="0" eb="2">
      <t>サツマ</t>
    </rPh>
    <rPh sb="2" eb="3">
      <t>シメ</t>
    </rPh>
    <rPh sb="3" eb="4">
      <t>ウツツ</t>
    </rPh>
    <rPh sb="4" eb="5">
      <t>リュウ</t>
    </rPh>
    <phoneticPr fontId="6"/>
  </si>
  <si>
    <t>芸能技能</t>
  </si>
  <si>
    <t>小野派一等流</t>
    <rPh sb="0" eb="3">
      <t>オノハ</t>
    </rPh>
    <rPh sb="3" eb="5">
      <t>イットウ</t>
    </rPh>
    <rPh sb="5" eb="6">
      <t>リュウ</t>
    </rPh>
    <phoneticPr fontId="6"/>
  </si>
  <si>
    <t>柳生新陰流</t>
    <rPh sb="0" eb="2">
      <t>ヤギュウ</t>
    </rPh>
    <rPh sb="2" eb="3">
      <t>シン</t>
    </rPh>
    <rPh sb="3" eb="5">
      <t>カゲリュウ</t>
    </rPh>
    <phoneticPr fontId="6"/>
  </si>
  <si>
    <t>林崎夢想流</t>
    <rPh sb="0" eb="2">
      <t>ハヤシザキ</t>
    </rPh>
    <rPh sb="2" eb="4">
      <t>ムソウ</t>
    </rPh>
    <rPh sb="4" eb="5">
      <t>リュウ</t>
    </rPh>
    <phoneticPr fontId="6"/>
  </si>
  <si>
    <t>二天一流</t>
    <rPh sb="0" eb="2">
      <t>ニテン</t>
    </rPh>
    <rPh sb="2" eb="4">
      <t>イチリュウ</t>
    </rPh>
    <phoneticPr fontId="6"/>
  </si>
  <si>
    <t>雑魚</t>
    <rPh sb="0" eb="2">
      <t>ザコ</t>
    </rPh>
    <phoneticPr fontId="1"/>
  </si>
  <si>
    <t>軽傷</t>
    <rPh sb="0" eb="2">
      <t>ケイショウ</t>
    </rPh>
    <phoneticPr fontId="1"/>
  </si>
  <si>
    <t>重傷</t>
    <rPh sb="0" eb="2">
      <t>ジュウショウ</t>
    </rPh>
    <phoneticPr fontId="1"/>
  </si>
  <si>
    <t>致命傷</t>
    <rPh sb="0" eb="3">
      <t>チメイショウ</t>
    </rPh>
    <phoneticPr fontId="1"/>
  </si>
  <si>
    <t>耐久値</t>
    <rPh sb="0" eb="2">
      <t>タイキュウ</t>
    </rPh>
    <rPh sb="2" eb="3">
      <t>チ</t>
    </rPh>
    <phoneticPr fontId="1"/>
  </si>
  <si>
    <t>死亡</t>
    <rPh sb="0" eb="2">
      <t>シボウ</t>
    </rPh>
    <phoneticPr fontId="1"/>
  </si>
  <si>
    <t>役作り点</t>
    <phoneticPr fontId="1"/>
  </si>
  <si>
    <t>状態</t>
    <rPh sb="0" eb="2">
      <t>ジョウタイ</t>
    </rPh>
    <phoneticPr fontId="1"/>
  </si>
  <si>
    <t>転倒</t>
    <rPh sb="0" eb="2">
      <t>テントウ</t>
    </rPh>
    <phoneticPr fontId="1"/>
  </si>
  <si>
    <t>意識喪失</t>
    <rPh sb="0" eb="4">
      <t>イシキソウシツ</t>
    </rPh>
    <phoneticPr fontId="1"/>
  </si>
  <si>
    <t>武器名</t>
  </si>
  <si>
    <t>打撃力</t>
  </si>
  <si>
    <t>技能</t>
  </si>
  <si>
    <t>体修正</t>
  </si>
  <si>
    <t>間合い</t>
  </si>
  <si>
    <t>備考</t>
  </si>
  <si>
    <t>太刀/打ち刀</t>
  </si>
  <si>
    <t>有</t>
  </si>
  <si>
    <t>１間</t>
  </si>
  <si>
    <t>脇差/小刀</t>
  </si>
  <si>
    <t>短刀/匕首</t>
  </si>
  <si>
    <t>小刀</t>
  </si>
  <si>
    <t>なし</t>
  </si>
  <si>
    <t>半間</t>
  </si>
  <si>
    <t>十手</t>
  </si>
  <si>
    <t>十手術</t>
  </si>
  <si>
    <t>手槍</t>
  </si>
  <si>
    <t>２間</t>
  </si>
  <si>
    <t>薙刀</t>
  </si>
  <si>
    <t>六尺棒</t>
  </si>
  <si>
    <t>棒手裏剣</t>
  </si>
  <si>
    <t>※1</t>
  </si>
  <si>
    <t>小柄</t>
  </si>
  <si>
    <t>クナイ/シコロ</t>
  </si>
  <si>
    <t>テカギ</t>
  </si>
  <si>
    <t>拳</t>
  </si>
  <si>
    <t>※2</t>
  </si>
  <si>
    <t>蹴り</t>
  </si>
  <si>
    <t>※2,3</t>
  </si>
  <si>
    <t>組む</t>
  </si>
  <si>
    <t>投げ</t>
  </si>
  <si>
    <t>組み</t>
  </si>
  <si>
    <t>※4,5</t>
  </si>
  <si>
    <t>リボルバー銃</t>
  </si>
  <si>
    <t>5間</t>
  </si>
  <si>
    <t>火縄銃</t>
  </si>
  <si>
    <t>10間）</t>
  </si>
  <si>
    <t>短筒</t>
  </si>
  <si>
    <t>３間</t>
  </si>
  <si>
    <t>大弓</t>
  </si>
  <si>
    <t>12間</t>
  </si>
  <si>
    <t>半弓</t>
  </si>
  <si>
    <t>10間</t>
  </si>
  <si>
    <t>棒手裏剣/クナイ</t>
  </si>
  <si>
    <t>板手裏剣/小柄</t>
  </si>
  <si>
    <t>+3</t>
    <phoneticPr fontId="6"/>
  </si>
  <si>
    <t>+2</t>
    <phoneticPr fontId="6"/>
  </si>
  <si>
    <t>+1</t>
    <phoneticPr fontId="6"/>
  </si>
  <si>
    <t>+0</t>
    <phoneticPr fontId="6"/>
  </si>
  <si>
    <t>+4</t>
    <phoneticPr fontId="6"/>
  </si>
  <si>
    <t>-1</t>
    <phoneticPr fontId="6"/>
  </si>
  <si>
    <t>-2</t>
    <phoneticPr fontId="6"/>
  </si>
  <si>
    <t>+3</t>
  </si>
  <si>
    <t>+2</t>
  </si>
  <si>
    <t>+1</t>
  </si>
  <si>
    <t>+0</t>
  </si>
  <si>
    <t>+4</t>
  </si>
  <si>
    <t>-1</t>
  </si>
  <si>
    <t>-2</t>
  </si>
  <si>
    <t>間合/射程</t>
    <rPh sb="0" eb="2">
      <t>マア</t>
    </rPh>
    <rPh sb="3" eb="5">
      <t>シャテイ</t>
    </rPh>
    <phoneticPr fontId="1"/>
  </si>
  <si>
    <t>自身が「受け」や「回避」を行う際に目標値が+2される。</t>
    <rPh sb="0" eb="2">
      <t>ジシン</t>
    </rPh>
    <rPh sb="4" eb="5">
      <t>ウ</t>
    </rPh>
    <rPh sb="9" eb="11">
      <t>カイヒ</t>
    </rPh>
    <rPh sb="13" eb="14">
      <t>オコナ</t>
    </rPh>
    <rPh sb="15" eb="16">
      <t>サイ</t>
    </rPh>
    <rPh sb="17" eb="20">
      <t>モクヒョウチ</t>
    </rPh>
    <phoneticPr fontId="6"/>
  </si>
  <si>
    <t>抜刀していなくてもそのまま攻撃、および受けが出来る。</t>
    <rPh sb="0" eb="2">
      <t>バットウ</t>
    </rPh>
    <rPh sb="13" eb="15">
      <t>コウゲキ</t>
    </rPh>
    <rPh sb="19" eb="20">
      <t>ウ</t>
    </rPh>
    <rPh sb="22" eb="24">
      <t>デキ</t>
    </rPh>
    <phoneticPr fontId="6"/>
  </si>
  <si>
    <t>戦闘ラウンドの初太刀のみダメージのサイコロを１つ追加する。</t>
    <phoneticPr fontId="6"/>
  </si>
  <si>
    <t>戦闘ラウンドの初太刀のみダメージのサイコロを2つ追加する。</t>
    <phoneticPr fontId="6"/>
  </si>
  <si>
    <t>ダメージ決定のサイコロの目が「5」か「6」で追加ロールが発生する。</t>
    <rPh sb="4" eb="6">
      <t>ケッテイ</t>
    </rPh>
    <rPh sb="12" eb="13">
      <t>メ</t>
    </rPh>
    <rPh sb="22" eb="24">
      <t>ツイカ</t>
    </rPh>
    <rPh sb="28" eb="30">
      <t>ハッセイ</t>
    </rPh>
    <phoneticPr fontId="6"/>
  </si>
  <si>
    <t>自身で行う「攻撃」の目標値が-２される。</t>
    <phoneticPr fontId="6"/>
  </si>
  <si>
    <t>自身で行う「受け」と「回避」の目標値が－２される。</t>
    <rPh sb="0" eb="2">
      <t>ジシン</t>
    </rPh>
    <rPh sb="3" eb="4">
      <t>オコナ</t>
    </rPh>
    <rPh sb="6" eb="7">
      <t>ウ</t>
    </rPh>
    <rPh sb="11" eb="13">
      <t>カイヒ</t>
    </rPh>
    <rPh sb="15" eb="18">
      <t>モクヒョウチ</t>
    </rPh>
    <phoneticPr fontId="6"/>
  </si>
  <si>
    <t>相手おこなう「受け」と「回避」の難易度が+２される</t>
    <phoneticPr fontId="6"/>
  </si>
  <si>
    <t>攻撃が受けられても打撃を出し、相手の「体」を上回った分だけダメージを与える。</t>
    <rPh sb="0" eb="2">
      <t>コウゲキ</t>
    </rPh>
    <rPh sb="3" eb="4">
      <t>ウ</t>
    </rPh>
    <rPh sb="9" eb="11">
      <t>ダゲキ</t>
    </rPh>
    <rPh sb="12" eb="13">
      <t>ダ</t>
    </rPh>
    <rPh sb="15" eb="17">
      <t>アイテ</t>
    </rPh>
    <rPh sb="19" eb="20">
      <t>タイ</t>
    </rPh>
    <rPh sb="22" eb="24">
      <t>ウワマワ</t>
    </rPh>
    <rPh sb="26" eb="27">
      <t>ブン</t>
    </rPh>
    <rPh sb="34" eb="35">
      <t>アタ</t>
    </rPh>
    <phoneticPr fontId="6"/>
  </si>
  <si>
    <t>「反撃」を行った際、達成値が同じなら、先にダメージを解決できる</t>
    <rPh sb="1" eb="3">
      <t>ハンゲキ</t>
    </rPh>
    <rPh sb="5" eb="6">
      <t>オコナ</t>
    </rPh>
    <rPh sb="8" eb="9">
      <t>サイ</t>
    </rPh>
    <rPh sb="10" eb="12">
      <t>タッセイ</t>
    </rPh>
    <rPh sb="12" eb="13">
      <t>チ</t>
    </rPh>
    <rPh sb="14" eb="15">
      <t>オナ</t>
    </rPh>
    <rPh sb="19" eb="20">
      <t>サキ</t>
    </rPh>
    <rPh sb="26" eb="28">
      <t>カイケツ</t>
    </rPh>
    <phoneticPr fontId="6"/>
  </si>
  <si>
    <t>人情</t>
    <rPh sb="0" eb="2">
      <t>ニンジョウ</t>
    </rPh>
    <phoneticPr fontId="1"/>
  </si>
  <si>
    <t>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</si>
</sst>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HG正楷書体-PRO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0" fillId="5" borderId="55" xfId="0" applyFill="1" applyBorder="1">
      <alignment vertical="center"/>
    </xf>
    <xf numFmtId="0" fontId="0" fillId="3" borderId="57" xfId="0" applyFill="1" applyBorder="1">
      <alignment vertical="center"/>
    </xf>
    <xf numFmtId="0" fontId="0" fillId="0" borderId="68" xfId="0" applyBorder="1">
      <alignment vertical="center"/>
    </xf>
    <xf numFmtId="0" fontId="0" fillId="4" borderId="73" xfId="0" applyFill="1" applyBorder="1">
      <alignment vertical="center"/>
    </xf>
    <xf numFmtId="0" fontId="0" fillId="0" borderId="0" xfId="0" applyAlignment="1"/>
    <xf numFmtId="0" fontId="5" fillId="0" borderId="0" xfId="0" applyFont="1" applyAlignment="1"/>
    <xf numFmtId="0" fontId="7" fillId="0" borderId="0" xfId="0" applyFont="1" applyAlignment="1"/>
    <xf numFmtId="49" fontId="7" fillId="0" borderId="0" xfId="0" applyNumberFormat="1" applyFont="1" applyAlignment="1"/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76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3" fillId="0" borderId="107" xfId="0" applyFont="1" applyBorder="1">
      <alignment vertical="center"/>
    </xf>
    <xf numFmtId="0" fontId="3" fillId="0" borderId="15" xfId="0" applyFont="1" applyBorder="1">
      <alignment vertical="center"/>
    </xf>
    <xf numFmtId="0" fontId="0" fillId="0" borderId="113" xfId="0" applyBorder="1">
      <alignment vertical="center"/>
    </xf>
    <xf numFmtId="0" fontId="2" fillId="0" borderId="37" xfId="0" applyFont="1" applyBorder="1" applyAlignment="1">
      <alignment horizontal="center" vertical="center"/>
    </xf>
    <xf numFmtId="49" fontId="0" fillId="0" borderId="0" xfId="0" applyNumberFormat="1" applyAlignment="1"/>
    <xf numFmtId="0" fontId="2" fillId="0" borderId="113" xfId="0" applyFont="1" applyBorder="1">
      <alignment vertical="center"/>
    </xf>
    <xf numFmtId="0" fontId="3" fillId="0" borderId="107" xfId="0" applyFont="1" applyBorder="1" applyAlignment="1" applyProtection="1">
      <alignment horizontal="center" vertical="center"/>
      <protection locked="0"/>
    </xf>
    <xf numFmtId="0" fontId="3" fillId="0" borderId="112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05" xfId="0" applyFont="1" applyFill="1" applyBorder="1" applyAlignment="1">
      <alignment horizontal="center" vertical="center"/>
    </xf>
    <xf numFmtId="0" fontId="3" fillId="6" borderId="117" xfId="0" applyFont="1" applyFill="1" applyBorder="1" applyAlignment="1">
      <alignment horizontal="center" vertical="center"/>
    </xf>
    <xf numFmtId="0" fontId="3" fillId="6" borderId="80" xfId="0" applyFont="1" applyFill="1" applyBorder="1" applyAlignment="1">
      <alignment horizontal="center" vertical="center"/>
    </xf>
    <xf numFmtId="0" fontId="3" fillId="6" borderId="118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2" borderId="6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6" borderId="59" xfId="0" applyFont="1" applyFill="1" applyBorder="1" applyAlignment="1">
      <alignment horizontal="center" vertical="center" textRotation="255"/>
    </xf>
    <xf numFmtId="0" fontId="3" fillId="6" borderId="61" xfId="0" applyFont="1" applyFill="1" applyBorder="1" applyAlignment="1">
      <alignment horizontal="center" vertical="center" textRotation="255"/>
    </xf>
    <xf numFmtId="0" fontId="3" fillId="6" borderId="59" xfId="0" applyFont="1" applyFill="1" applyBorder="1" applyAlignment="1">
      <alignment horizontal="center" vertical="center" textRotation="255"/>
    </xf>
    <xf numFmtId="0" fontId="3" fillId="6" borderId="64" xfId="0" applyFont="1" applyFill="1" applyBorder="1" applyAlignment="1">
      <alignment horizontal="center" vertical="center" textRotation="255"/>
    </xf>
    <xf numFmtId="0" fontId="3" fillId="6" borderId="65" xfId="0" applyFont="1" applyFill="1" applyBorder="1" applyAlignment="1">
      <alignment horizontal="center" vertical="center" textRotation="255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76" xfId="0" applyFont="1" applyFill="1" applyBorder="1" applyAlignment="1">
      <alignment horizontal="center" vertical="center" textRotation="255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2" fillId="6" borderId="6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2" fillId="0" borderId="76" xfId="0" applyFont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7" xfId="0" applyFont="1" applyBorder="1" applyAlignment="1" applyProtection="1">
      <alignment horizontal="center" vertical="center"/>
      <protection locked="0"/>
    </xf>
    <xf numFmtId="0" fontId="0" fillId="0" borderId="78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102" xfId="0" applyFont="1" applyFill="1" applyBorder="1" applyAlignment="1">
      <alignment horizontal="center" vertical="center" textRotation="255"/>
    </xf>
    <xf numFmtId="0" fontId="2" fillId="6" borderId="103" xfId="0" applyFont="1" applyFill="1" applyBorder="1" applyAlignment="1">
      <alignment horizontal="center" vertical="center" textRotation="255"/>
    </xf>
    <xf numFmtId="0" fontId="0" fillId="0" borderId="105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42" xfId="0" applyFont="1" applyBorder="1" applyProtection="1">
      <alignment vertical="center"/>
      <protection locked="0"/>
    </xf>
    <xf numFmtId="0" fontId="2" fillId="0" borderId="43" xfId="0" applyFont="1" applyBorder="1" applyProtection="1">
      <alignment vertical="center"/>
      <protection locked="0"/>
    </xf>
    <xf numFmtId="0" fontId="2" fillId="0" borderId="104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75" xfId="0" applyFont="1" applyBorder="1" applyProtection="1">
      <alignment vertical="center"/>
      <protection locked="0"/>
    </xf>
    <xf numFmtId="0" fontId="3" fillId="2" borderId="25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11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>
      <alignment horizontal="center" vertical="center"/>
    </xf>
    <xf numFmtId="0" fontId="3" fillId="6" borderId="92" xfId="0" applyFont="1" applyFill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2" fillId="0" borderId="86" xfId="0" applyFont="1" applyBorder="1" applyAlignment="1" applyProtection="1">
      <alignment horizontal="center" vertical="center"/>
      <protection locked="0"/>
    </xf>
    <xf numFmtId="0" fontId="3" fillId="2" borderId="79" xfId="0" applyFont="1" applyFill="1" applyBorder="1" applyAlignment="1">
      <alignment horizontal="center" vertical="center" textRotation="255"/>
    </xf>
    <xf numFmtId="0" fontId="3" fillId="2" borderId="80" xfId="0" applyFont="1" applyFill="1" applyBorder="1" applyAlignment="1">
      <alignment horizontal="center" vertical="center" textRotation="255"/>
    </xf>
    <xf numFmtId="0" fontId="3" fillId="2" borderId="82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84" xfId="0" applyFont="1" applyFill="1" applyBorder="1" applyAlignment="1">
      <alignment horizontal="center" vertical="center" textRotation="255"/>
    </xf>
    <xf numFmtId="0" fontId="3" fillId="2" borderId="26" xfId="0" applyFont="1" applyFill="1" applyBorder="1" applyAlignment="1">
      <alignment horizontal="center" vertical="center" textRotation="255"/>
    </xf>
    <xf numFmtId="0" fontId="4" fillId="0" borderId="8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6" borderId="80" xfId="0" applyFont="1" applyFill="1" applyBorder="1" applyAlignment="1">
      <alignment horizontal="center" vertical="center" textRotation="255"/>
    </xf>
    <xf numFmtId="0" fontId="3" fillId="6" borderId="0" xfId="0" applyFont="1" applyFill="1" applyAlignment="1">
      <alignment horizontal="center" vertical="center" textRotation="255"/>
    </xf>
    <xf numFmtId="0" fontId="3" fillId="6" borderId="26" xfId="0" applyFont="1" applyFill="1" applyBorder="1" applyAlignment="1">
      <alignment horizontal="center" vertical="center" textRotation="255"/>
    </xf>
    <xf numFmtId="0" fontId="4" fillId="0" borderId="8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2" borderId="91" xfId="0" applyFont="1" applyFill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107" xfId="0" applyFont="1" applyBorder="1" applyAlignment="1" applyProtection="1">
      <alignment horizontal="center" vertical="center"/>
      <protection locked="0"/>
    </xf>
    <xf numFmtId="0" fontId="2" fillId="0" borderId="112" xfId="0" applyFont="1" applyBorder="1" applyAlignment="1" applyProtection="1">
      <alignment horizontal="center" vertical="center"/>
      <protection locked="0"/>
    </xf>
    <xf numFmtId="0" fontId="0" fillId="0" borderId="85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112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0" fillId="0" borderId="89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116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10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8</xdr:row>
          <xdr:rowOff>9525</xdr:rowOff>
        </xdr:from>
        <xdr:to>
          <xdr:col>22</xdr:col>
          <xdr:colOff>0</xdr:colOff>
          <xdr:row>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9</xdr:row>
          <xdr:rowOff>9525</xdr:rowOff>
        </xdr:from>
        <xdr:to>
          <xdr:col>21</xdr:col>
          <xdr:colOff>190500</xdr:colOff>
          <xdr:row>10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10</xdr:row>
          <xdr:rowOff>19050</xdr:rowOff>
        </xdr:from>
        <xdr:to>
          <xdr:col>21</xdr:col>
          <xdr:colOff>180975</xdr:colOff>
          <xdr:row>11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21</xdr:row>
          <xdr:rowOff>9525</xdr:rowOff>
        </xdr:from>
        <xdr:to>
          <xdr:col>22</xdr:col>
          <xdr:colOff>0</xdr:colOff>
          <xdr:row>22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22</xdr:row>
          <xdr:rowOff>0</xdr:rowOff>
        </xdr:from>
        <xdr:to>
          <xdr:col>21</xdr:col>
          <xdr:colOff>190500</xdr:colOff>
          <xdr:row>23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22</xdr:row>
          <xdr:rowOff>228600</xdr:rowOff>
        </xdr:from>
        <xdr:to>
          <xdr:col>21</xdr:col>
          <xdr:colOff>190500</xdr:colOff>
          <xdr:row>24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34</xdr:row>
          <xdr:rowOff>9525</xdr:rowOff>
        </xdr:from>
        <xdr:to>
          <xdr:col>22</xdr:col>
          <xdr:colOff>19050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35</xdr:row>
          <xdr:rowOff>0</xdr:rowOff>
        </xdr:from>
        <xdr:to>
          <xdr:col>22</xdr:col>
          <xdr:colOff>9525</xdr:colOff>
          <xdr:row>36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104775</xdr:colOff>
          <xdr:row>36</xdr:row>
          <xdr:rowOff>9525</xdr:rowOff>
        </xdr:from>
        <xdr:to>
          <xdr:col>22</xdr:col>
          <xdr:colOff>9525</xdr:colOff>
          <xdr:row>37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8</xdr:row>
          <xdr:rowOff>9525</xdr:rowOff>
        </xdr:from>
        <xdr:to>
          <xdr:col>27</xdr:col>
          <xdr:colOff>0</xdr:colOff>
          <xdr:row>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9</xdr:row>
          <xdr:rowOff>9525</xdr:rowOff>
        </xdr:from>
        <xdr:to>
          <xdr:col>27</xdr:col>
          <xdr:colOff>9525</xdr:colOff>
          <xdr:row>10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21</xdr:row>
          <xdr:rowOff>19050</xdr:rowOff>
        </xdr:from>
        <xdr:to>
          <xdr:col>27</xdr:col>
          <xdr:colOff>66675</xdr:colOff>
          <xdr:row>22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22</xdr:row>
          <xdr:rowOff>9525</xdr:rowOff>
        </xdr:from>
        <xdr:to>
          <xdr:col>26</xdr:col>
          <xdr:colOff>190500</xdr:colOff>
          <xdr:row>23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34</xdr:row>
          <xdr:rowOff>9525</xdr:rowOff>
        </xdr:from>
        <xdr:to>
          <xdr:col>26</xdr:col>
          <xdr:colOff>180975</xdr:colOff>
          <xdr:row>35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35</xdr:row>
          <xdr:rowOff>0</xdr:rowOff>
        </xdr:from>
        <xdr:to>
          <xdr:col>26</xdr:col>
          <xdr:colOff>180975</xdr:colOff>
          <xdr:row>36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</xdr:row>
          <xdr:rowOff>9525</xdr:rowOff>
        </xdr:from>
        <xdr:to>
          <xdr:col>8</xdr:col>
          <xdr:colOff>9525</xdr:colOff>
          <xdr:row>13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12</xdr:row>
          <xdr:rowOff>9525</xdr:rowOff>
        </xdr:from>
        <xdr:to>
          <xdr:col>14</xdr:col>
          <xdr:colOff>9525</xdr:colOff>
          <xdr:row>13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19</xdr:col>
      <xdr:colOff>104775</xdr:colOff>
      <xdr:row>12</xdr:row>
      <xdr:rowOff>9525</xdr:rowOff>
    </xdr:from>
    <xdr:to>
      <xdr:col>21</xdr:col>
      <xdr:colOff>9525</xdr:colOff>
      <xdr:row>13</xdr:row>
      <xdr:rowOff>19050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</xdr:row>
          <xdr:rowOff>9525</xdr:rowOff>
        </xdr:from>
        <xdr:to>
          <xdr:col>8</xdr:col>
          <xdr:colOff>9525</xdr:colOff>
          <xdr:row>15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14</xdr:row>
          <xdr:rowOff>9525</xdr:rowOff>
        </xdr:from>
        <xdr:to>
          <xdr:col>14</xdr:col>
          <xdr:colOff>9525</xdr:colOff>
          <xdr:row>15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18</xdr:col>
      <xdr:colOff>104775</xdr:colOff>
      <xdr:row>14</xdr:row>
      <xdr:rowOff>9525</xdr:rowOff>
    </xdr:from>
    <xdr:to>
      <xdr:col>20</xdr:col>
      <xdr:colOff>9525</xdr:colOff>
      <xdr:row>15</xdr:row>
      <xdr:rowOff>19050</xdr:rowOff>
    </xdr:to>
    <xdr:sp macro="" textlink="">
      <xdr:nvSpPr>
        <xdr:cNvPr id="205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</xdr:row>
          <xdr:rowOff>9525</xdr:rowOff>
        </xdr:from>
        <xdr:to>
          <xdr:col>8</xdr:col>
          <xdr:colOff>9525</xdr:colOff>
          <xdr:row>17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16</xdr:row>
          <xdr:rowOff>9525</xdr:rowOff>
        </xdr:from>
        <xdr:to>
          <xdr:col>14</xdr:col>
          <xdr:colOff>9525</xdr:colOff>
          <xdr:row>17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16</xdr:row>
          <xdr:rowOff>9525</xdr:rowOff>
        </xdr:from>
        <xdr:to>
          <xdr:col>20</xdr:col>
          <xdr:colOff>9525</xdr:colOff>
          <xdr:row>17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</xdr:row>
          <xdr:rowOff>9525</xdr:rowOff>
        </xdr:from>
        <xdr:to>
          <xdr:col>8</xdr:col>
          <xdr:colOff>9525</xdr:colOff>
          <xdr:row>19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18</xdr:row>
          <xdr:rowOff>9525</xdr:rowOff>
        </xdr:from>
        <xdr:to>
          <xdr:col>14</xdr:col>
          <xdr:colOff>9525</xdr:colOff>
          <xdr:row>19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18</xdr:row>
          <xdr:rowOff>9525</xdr:rowOff>
        </xdr:from>
        <xdr:to>
          <xdr:col>20</xdr:col>
          <xdr:colOff>9525</xdr:colOff>
          <xdr:row>19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8</xdr:col>
          <xdr:colOff>9525</xdr:colOff>
          <xdr:row>21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20</xdr:row>
          <xdr:rowOff>9525</xdr:rowOff>
        </xdr:from>
        <xdr:to>
          <xdr:col>14</xdr:col>
          <xdr:colOff>9525</xdr:colOff>
          <xdr:row>21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20</xdr:row>
          <xdr:rowOff>9525</xdr:rowOff>
        </xdr:from>
        <xdr:to>
          <xdr:col>20</xdr:col>
          <xdr:colOff>9525</xdr:colOff>
          <xdr:row>21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9525</xdr:rowOff>
        </xdr:from>
        <xdr:to>
          <xdr:col>8</xdr:col>
          <xdr:colOff>9525</xdr:colOff>
          <xdr:row>23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22</xdr:row>
          <xdr:rowOff>9525</xdr:rowOff>
        </xdr:from>
        <xdr:to>
          <xdr:col>14</xdr:col>
          <xdr:colOff>9525</xdr:colOff>
          <xdr:row>23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22</xdr:row>
          <xdr:rowOff>9525</xdr:rowOff>
        </xdr:from>
        <xdr:to>
          <xdr:col>20</xdr:col>
          <xdr:colOff>9525</xdr:colOff>
          <xdr:row>23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</xdr:row>
          <xdr:rowOff>9525</xdr:rowOff>
        </xdr:from>
        <xdr:to>
          <xdr:col>8</xdr:col>
          <xdr:colOff>9525</xdr:colOff>
          <xdr:row>25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24</xdr:row>
          <xdr:rowOff>9525</xdr:rowOff>
        </xdr:from>
        <xdr:to>
          <xdr:col>14</xdr:col>
          <xdr:colOff>9525</xdr:colOff>
          <xdr:row>25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24</xdr:row>
          <xdr:rowOff>9525</xdr:rowOff>
        </xdr:from>
        <xdr:to>
          <xdr:col>20</xdr:col>
          <xdr:colOff>9525</xdr:colOff>
          <xdr:row>25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9525</xdr:rowOff>
        </xdr:from>
        <xdr:to>
          <xdr:col>8</xdr:col>
          <xdr:colOff>9525</xdr:colOff>
          <xdr:row>27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26</xdr:row>
          <xdr:rowOff>9525</xdr:rowOff>
        </xdr:from>
        <xdr:to>
          <xdr:col>14</xdr:col>
          <xdr:colOff>9525</xdr:colOff>
          <xdr:row>27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26</xdr:row>
          <xdr:rowOff>9525</xdr:rowOff>
        </xdr:from>
        <xdr:to>
          <xdr:col>20</xdr:col>
          <xdr:colOff>9525</xdr:colOff>
          <xdr:row>27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9525</xdr:rowOff>
        </xdr:from>
        <xdr:to>
          <xdr:col>8</xdr:col>
          <xdr:colOff>9525</xdr:colOff>
          <xdr:row>29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28</xdr:row>
          <xdr:rowOff>9525</xdr:rowOff>
        </xdr:from>
        <xdr:to>
          <xdr:col>14</xdr:col>
          <xdr:colOff>9525</xdr:colOff>
          <xdr:row>29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28</xdr:row>
          <xdr:rowOff>9525</xdr:rowOff>
        </xdr:from>
        <xdr:to>
          <xdr:col>20</xdr:col>
          <xdr:colOff>9525</xdr:colOff>
          <xdr:row>29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30</xdr:row>
          <xdr:rowOff>9525</xdr:rowOff>
        </xdr:from>
        <xdr:to>
          <xdr:col>8</xdr:col>
          <xdr:colOff>9525</xdr:colOff>
          <xdr:row>31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30</xdr:row>
          <xdr:rowOff>9525</xdr:rowOff>
        </xdr:from>
        <xdr:to>
          <xdr:col>14</xdr:col>
          <xdr:colOff>9525</xdr:colOff>
          <xdr:row>31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30</xdr:row>
          <xdr:rowOff>9525</xdr:rowOff>
        </xdr:from>
        <xdr:to>
          <xdr:col>20</xdr:col>
          <xdr:colOff>9525</xdr:colOff>
          <xdr:row>31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32</xdr:row>
          <xdr:rowOff>9525</xdr:rowOff>
        </xdr:from>
        <xdr:to>
          <xdr:col>8</xdr:col>
          <xdr:colOff>9525</xdr:colOff>
          <xdr:row>33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32</xdr:row>
          <xdr:rowOff>9525</xdr:rowOff>
        </xdr:from>
        <xdr:to>
          <xdr:col>14</xdr:col>
          <xdr:colOff>9525</xdr:colOff>
          <xdr:row>33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32</xdr:row>
          <xdr:rowOff>9525</xdr:rowOff>
        </xdr:from>
        <xdr:to>
          <xdr:col>20</xdr:col>
          <xdr:colOff>9525</xdr:colOff>
          <xdr:row>33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34</xdr:row>
          <xdr:rowOff>9525</xdr:rowOff>
        </xdr:from>
        <xdr:to>
          <xdr:col>8</xdr:col>
          <xdr:colOff>9525</xdr:colOff>
          <xdr:row>35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34</xdr:row>
          <xdr:rowOff>9525</xdr:rowOff>
        </xdr:from>
        <xdr:to>
          <xdr:col>14</xdr:col>
          <xdr:colOff>9525</xdr:colOff>
          <xdr:row>35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34</xdr:row>
          <xdr:rowOff>9525</xdr:rowOff>
        </xdr:from>
        <xdr:to>
          <xdr:col>20</xdr:col>
          <xdr:colOff>9525</xdr:colOff>
          <xdr:row>35</xdr:row>
          <xdr:rowOff>9525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24</xdr:col>
      <xdr:colOff>104775</xdr:colOff>
      <xdr:row>12</xdr:row>
      <xdr:rowOff>9525</xdr:rowOff>
    </xdr:from>
    <xdr:to>
      <xdr:col>26</xdr:col>
      <xdr:colOff>9525</xdr:colOff>
      <xdr:row>13</xdr:row>
      <xdr:rowOff>19050</xdr:rowOff>
    </xdr:to>
    <xdr:sp macro="" textlink="">
      <xdr:nvSpPr>
        <xdr:cNvPr id="2085" name="Check Box 37" hidden="1">
          <a:extLst>
            <a:ext uri="{63B3BB69-23CF-44E3-9099-C40C66FF867C}">
              <a14:compatExt xmlns:a14="http://schemas.microsoft.com/office/drawing/2010/main" spid="_x0000_s2085"/>
            </a:ex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104775</xdr:colOff>
      <xdr:row>14</xdr:row>
      <xdr:rowOff>9525</xdr:rowOff>
    </xdr:from>
    <xdr:to>
      <xdr:col>26</xdr:col>
      <xdr:colOff>9525</xdr:colOff>
      <xdr:row>15</xdr:row>
      <xdr:rowOff>19050</xdr:rowOff>
    </xdr:to>
    <xdr:sp macro="" textlink="">
      <xdr:nvSpPr>
        <xdr:cNvPr id="2086" name="Check Box 38" hidden="1">
          <a:extLst>
            <a:ext uri="{63B3BB69-23CF-44E3-9099-C40C66FF867C}">
              <a14:compatExt xmlns:a14="http://schemas.microsoft.com/office/drawing/2010/main" spid="_x0000_s2086"/>
            </a:ex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16</xdr:row>
          <xdr:rowOff>9525</xdr:rowOff>
        </xdr:from>
        <xdr:to>
          <xdr:col>26</xdr:col>
          <xdr:colOff>9525</xdr:colOff>
          <xdr:row>17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18</xdr:row>
          <xdr:rowOff>9525</xdr:rowOff>
        </xdr:from>
        <xdr:to>
          <xdr:col>26</xdr:col>
          <xdr:colOff>9525</xdr:colOff>
          <xdr:row>19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20</xdr:row>
          <xdr:rowOff>9525</xdr:rowOff>
        </xdr:from>
        <xdr:to>
          <xdr:col>26</xdr:col>
          <xdr:colOff>9525</xdr:colOff>
          <xdr:row>21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22</xdr:row>
          <xdr:rowOff>9525</xdr:rowOff>
        </xdr:from>
        <xdr:to>
          <xdr:col>26</xdr:col>
          <xdr:colOff>9525</xdr:colOff>
          <xdr:row>23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24</xdr:row>
          <xdr:rowOff>9525</xdr:rowOff>
        </xdr:from>
        <xdr:to>
          <xdr:col>26</xdr:col>
          <xdr:colOff>9525</xdr:colOff>
          <xdr:row>25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26</xdr:row>
          <xdr:rowOff>9525</xdr:rowOff>
        </xdr:from>
        <xdr:to>
          <xdr:col>26</xdr:col>
          <xdr:colOff>9525</xdr:colOff>
          <xdr:row>27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28</xdr:row>
          <xdr:rowOff>9525</xdr:rowOff>
        </xdr:from>
        <xdr:to>
          <xdr:col>26</xdr:col>
          <xdr:colOff>9525</xdr:colOff>
          <xdr:row>29</xdr:row>
          <xdr:rowOff>19050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30</xdr:row>
          <xdr:rowOff>9525</xdr:rowOff>
        </xdr:from>
        <xdr:to>
          <xdr:col>26</xdr:col>
          <xdr:colOff>9525</xdr:colOff>
          <xdr:row>31</xdr:row>
          <xdr:rowOff>19050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32</xdr:row>
          <xdr:rowOff>9525</xdr:rowOff>
        </xdr:from>
        <xdr:to>
          <xdr:col>26</xdr:col>
          <xdr:colOff>9525</xdr:colOff>
          <xdr:row>33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34</xdr:row>
          <xdr:rowOff>9525</xdr:rowOff>
        </xdr:from>
        <xdr:to>
          <xdr:col>26</xdr:col>
          <xdr:colOff>9525</xdr:colOff>
          <xdr:row>35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10</xdr:row>
          <xdr:rowOff>238125</xdr:rowOff>
        </xdr:from>
        <xdr:to>
          <xdr:col>23</xdr:col>
          <xdr:colOff>85725</xdr:colOff>
          <xdr:row>12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171450</xdr:colOff>
          <xdr:row>11</xdr:row>
          <xdr:rowOff>0</xdr:rowOff>
        </xdr:from>
        <xdr:to>
          <xdr:col>27</xdr:col>
          <xdr:colOff>76200</xdr:colOff>
          <xdr:row>12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142875</xdr:colOff>
      <xdr:row>12</xdr:row>
      <xdr:rowOff>228600</xdr:rowOff>
    </xdr:from>
    <xdr:to>
      <xdr:col>23</xdr:col>
      <xdr:colOff>47625</xdr:colOff>
      <xdr:row>14</xdr:row>
      <xdr:rowOff>28575</xdr:rowOff>
    </xdr:to>
    <xdr:sp macro="" textlink="">
      <xdr:nvSpPr>
        <xdr:cNvPr id="2101" name="Check Box 53" hidden="1">
          <a:extLst>
            <a:ext uri="{63B3BB69-23CF-44E3-9099-C40C66FF867C}">
              <a14:compatExt xmlns:a14="http://schemas.microsoft.com/office/drawing/2010/main" spid="_x0000_s2101"/>
            </a:ex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133350</xdr:colOff>
      <xdr:row>12</xdr:row>
      <xdr:rowOff>238125</xdr:rowOff>
    </xdr:from>
    <xdr:to>
      <xdr:col>27</xdr:col>
      <xdr:colOff>38100</xdr:colOff>
      <xdr:row>14</xdr:row>
      <xdr:rowOff>38100</xdr:rowOff>
    </xdr:to>
    <xdr:sp macro="" textlink="">
      <xdr:nvSpPr>
        <xdr:cNvPr id="2102" name="Check Box 54" hidden="1">
          <a:extLst>
            <a:ext uri="{63B3BB69-23CF-44E3-9099-C40C66FF867C}">
              <a14:compatExt xmlns:a14="http://schemas.microsoft.com/office/drawing/2010/main" spid="_x0000_s2102"/>
            </a:ex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15</xdr:row>
          <xdr:rowOff>9525</xdr:rowOff>
        </xdr:from>
        <xdr:to>
          <xdr:col>23</xdr:col>
          <xdr:colOff>38100</xdr:colOff>
          <xdr:row>16</xdr:row>
          <xdr:rowOff>19050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123825</xdr:colOff>
          <xdr:row>15</xdr:row>
          <xdr:rowOff>19050</xdr:rowOff>
        </xdr:from>
        <xdr:to>
          <xdr:col>27</xdr:col>
          <xdr:colOff>28575</xdr:colOff>
          <xdr:row>16</xdr:row>
          <xdr:rowOff>28575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16</xdr:row>
          <xdr:rowOff>228600</xdr:rowOff>
        </xdr:from>
        <xdr:to>
          <xdr:col>23</xdr:col>
          <xdr:colOff>28575</xdr:colOff>
          <xdr:row>18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16</xdr:row>
          <xdr:rowOff>238125</xdr:rowOff>
        </xdr:from>
        <xdr:to>
          <xdr:col>27</xdr:col>
          <xdr:colOff>19050</xdr:colOff>
          <xdr:row>18</xdr:row>
          <xdr:rowOff>9525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19</xdr:row>
          <xdr:rowOff>28575</xdr:rowOff>
        </xdr:from>
        <xdr:to>
          <xdr:col>23</xdr:col>
          <xdr:colOff>57150</xdr:colOff>
          <xdr:row>20</xdr:row>
          <xdr:rowOff>38100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19</xdr:row>
          <xdr:rowOff>38100</xdr:rowOff>
        </xdr:from>
        <xdr:to>
          <xdr:col>27</xdr:col>
          <xdr:colOff>47625</xdr:colOff>
          <xdr:row>20</xdr:row>
          <xdr:rowOff>47625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21</xdr:row>
          <xdr:rowOff>9525</xdr:rowOff>
        </xdr:from>
        <xdr:to>
          <xdr:col>23</xdr:col>
          <xdr:colOff>76200</xdr:colOff>
          <xdr:row>22</xdr:row>
          <xdr:rowOff>19050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21</xdr:row>
          <xdr:rowOff>19050</xdr:rowOff>
        </xdr:from>
        <xdr:to>
          <xdr:col>27</xdr:col>
          <xdr:colOff>66675</xdr:colOff>
          <xdr:row>22</xdr:row>
          <xdr:rowOff>28575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23</xdr:row>
          <xdr:rowOff>0</xdr:rowOff>
        </xdr:from>
        <xdr:to>
          <xdr:col>23</xdr:col>
          <xdr:colOff>66675</xdr:colOff>
          <xdr:row>24</xdr:row>
          <xdr:rowOff>9525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23</xdr:row>
          <xdr:rowOff>9525</xdr:rowOff>
        </xdr:from>
        <xdr:to>
          <xdr:col>27</xdr:col>
          <xdr:colOff>57150</xdr:colOff>
          <xdr:row>24</xdr:row>
          <xdr:rowOff>19050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25</xdr:row>
          <xdr:rowOff>9525</xdr:rowOff>
        </xdr:from>
        <xdr:to>
          <xdr:col>23</xdr:col>
          <xdr:colOff>57150</xdr:colOff>
          <xdr:row>26</xdr:row>
          <xdr:rowOff>19050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25</xdr:row>
          <xdr:rowOff>19050</xdr:rowOff>
        </xdr:from>
        <xdr:to>
          <xdr:col>27</xdr:col>
          <xdr:colOff>47625</xdr:colOff>
          <xdr:row>26</xdr:row>
          <xdr:rowOff>28575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27</xdr:row>
          <xdr:rowOff>19050</xdr:rowOff>
        </xdr:from>
        <xdr:to>
          <xdr:col>23</xdr:col>
          <xdr:colOff>66675</xdr:colOff>
          <xdr:row>28</xdr:row>
          <xdr:rowOff>28575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27</xdr:row>
          <xdr:rowOff>28575</xdr:rowOff>
        </xdr:from>
        <xdr:to>
          <xdr:col>27</xdr:col>
          <xdr:colOff>57150</xdr:colOff>
          <xdr:row>28</xdr:row>
          <xdr:rowOff>38100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29</xdr:row>
          <xdr:rowOff>0</xdr:rowOff>
        </xdr:from>
        <xdr:to>
          <xdr:col>23</xdr:col>
          <xdr:colOff>66675</xdr:colOff>
          <xdr:row>30</xdr:row>
          <xdr:rowOff>9525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29</xdr:row>
          <xdr:rowOff>9525</xdr:rowOff>
        </xdr:from>
        <xdr:to>
          <xdr:col>27</xdr:col>
          <xdr:colOff>57150</xdr:colOff>
          <xdr:row>30</xdr:row>
          <xdr:rowOff>19050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31</xdr:row>
          <xdr:rowOff>0</xdr:rowOff>
        </xdr:from>
        <xdr:to>
          <xdr:col>23</xdr:col>
          <xdr:colOff>66675</xdr:colOff>
          <xdr:row>32</xdr:row>
          <xdr:rowOff>9525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31</xdr:row>
          <xdr:rowOff>9525</xdr:rowOff>
        </xdr:from>
        <xdr:to>
          <xdr:col>27</xdr:col>
          <xdr:colOff>57150</xdr:colOff>
          <xdr:row>32</xdr:row>
          <xdr:rowOff>19050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33</xdr:row>
          <xdr:rowOff>0</xdr:rowOff>
        </xdr:from>
        <xdr:to>
          <xdr:col>23</xdr:col>
          <xdr:colOff>47625</xdr:colOff>
          <xdr:row>34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33</xdr:row>
          <xdr:rowOff>9525</xdr:rowOff>
        </xdr:from>
        <xdr:to>
          <xdr:col>27</xdr:col>
          <xdr:colOff>38100</xdr:colOff>
          <xdr:row>34</xdr:row>
          <xdr:rowOff>19050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14</xdr:row>
          <xdr:rowOff>9525</xdr:rowOff>
        </xdr:from>
        <xdr:to>
          <xdr:col>8</xdr:col>
          <xdr:colOff>9525</xdr:colOff>
          <xdr:row>15</xdr:row>
          <xdr:rowOff>19050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14</xdr:row>
          <xdr:rowOff>9525</xdr:rowOff>
        </xdr:from>
        <xdr:to>
          <xdr:col>14</xdr:col>
          <xdr:colOff>9525</xdr:colOff>
          <xdr:row>15</xdr:row>
          <xdr:rowOff>19050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</xdr:row>
          <xdr:rowOff>9525</xdr:rowOff>
        </xdr:from>
        <xdr:to>
          <xdr:col>8</xdr:col>
          <xdr:colOff>9525</xdr:colOff>
          <xdr:row>17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16</xdr:row>
          <xdr:rowOff>9525</xdr:rowOff>
        </xdr:from>
        <xdr:to>
          <xdr:col>14</xdr:col>
          <xdr:colOff>9525</xdr:colOff>
          <xdr:row>17</xdr:row>
          <xdr:rowOff>19050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</xdr:row>
          <xdr:rowOff>9525</xdr:rowOff>
        </xdr:from>
        <xdr:to>
          <xdr:col>8</xdr:col>
          <xdr:colOff>9525</xdr:colOff>
          <xdr:row>17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16</xdr:row>
          <xdr:rowOff>9525</xdr:rowOff>
        </xdr:from>
        <xdr:to>
          <xdr:col>14</xdr:col>
          <xdr:colOff>9525</xdr:colOff>
          <xdr:row>17</xdr:row>
          <xdr:rowOff>19050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</xdr:row>
          <xdr:rowOff>9525</xdr:rowOff>
        </xdr:from>
        <xdr:to>
          <xdr:col>8</xdr:col>
          <xdr:colOff>9525</xdr:colOff>
          <xdr:row>19</xdr:row>
          <xdr:rowOff>19050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18</xdr:row>
          <xdr:rowOff>9525</xdr:rowOff>
        </xdr:from>
        <xdr:to>
          <xdr:col>14</xdr:col>
          <xdr:colOff>9525</xdr:colOff>
          <xdr:row>19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</xdr:row>
          <xdr:rowOff>9525</xdr:rowOff>
        </xdr:from>
        <xdr:to>
          <xdr:col>8</xdr:col>
          <xdr:colOff>9525</xdr:colOff>
          <xdr:row>19</xdr:row>
          <xdr:rowOff>19050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18</xdr:row>
          <xdr:rowOff>9525</xdr:rowOff>
        </xdr:from>
        <xdr:to>
          <xdr:col>14</xdr:col>
          <xdr:colOff>9525</xdr:colOff>
          <xdr:row>19</xdr:row>
          <xdr:rowOff>19050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</xdr:row>
          <xdr:rowOff>9525</xdr:rowOff>
        </xdr:from>
        <xdr:to>
          <xdr:col>8</xdr:col>
          <xdr:colOff>9525</xdr:colOff>
          <xdr:row>17</xdr:row>
          <xdr:rowOff>19050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16</xdr:row>
          <xdr:rowOff>9525</xdr:rowOff>
        </xdr:from>
        <xdr:to>
          <xdr:col>14</xdr:col>
          <xdr:colOff>9525</xdr:colOff>
          <xdr:row>17</xdr:row>
          <xdr:rowOff>19050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16</xdr:row>
          <xdr:rowOff>9525</xdr:rowOff>
        </xdr:from>
        <xdr:to>
          <xdr:col>8</xdr:col>
          <xdr:colOff>9525</xdr:colOff>
          <xdr:row>17</xdr:row>
          <xdr:rowOff>19050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16</xdr:row>
          <xdr:rowOff>9525</xdr:rowOff>
        </xdr:from>
        <xdr:to>
          <xdr:col>14</xdr:col>
          <xdr:colOff>9525</xdr:colOff>
          <xdr:row>17</xdr:row>
          <xdr:rowOff>19050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</xdr:row>
          <xdr:rowOff>9525</xdr:rowOff>
        </xdr:from>
        <xdr:to>
          <xdr:col>8</xdr:col>
          <xdr:colOff>9525</xdr:colOff>
          <xdr:row>19</xdr:row>
          <xdr:rowOff>19050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18</xdr:row>
          <xdr:rowOff>9525</xdr:rowOff>
        </xdr:from>
        <xdr:to>
          <xdr:col>14</xdr:col>
          <xdr:colOff>9525</xdr:colOff>
          <xdr:row>19</xdr:row>
          <xdr:rowOff>19050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18</xdr:row>
          <xdr:rowOff>9525</xdr:rowOff>
        </xdr:from>
        <xdr:to>
          <xdr:col>8</xdr:col>
          <xdr:colOff>9525</xdr:colOff>
          <xdr:row>19</xdr:row>
          <xdr:rowOff>19050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18</xdr:row>
          <xdr:rowOff>9525</xdr:rowOff>
        </xdr:from>
        <xdr:to>
          <xdr:col>14</xdr:col>
          <xdr:colOff>9525</xdr:colOff>
          <xdr:row>19</xdr:row>
          <xdr:rowOff>19050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8</xdr:col>
          <xdr:colOff>9525</xdr:colOff>
          <xdr:row>21</xdr:row>
          <xdr:rowOff>19050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20</xdr:row>
          <xdr:rowOff>9525</xdr:rowOff>
        </xdr:from>
        <xdr:to>
          <xdr:col>14</xdr:col>
          <xdr:colOff>9525</xdr:colOff>
          <xdr:row>21</xdr:row>
          <xdr:rowOff>19050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9525</xdr:rowOff>
        </xdr:from>
        <xdr:to>
          <xdr:col>8</xdr:col>
          <xdr:colOff>9525</xdr:colOff>
          <xdr:row>21</xdr:row>
          <xdr:rowOff>19050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20</xdr:row>
          <xdr:rowOff>9525</xdr:rowOff>
        </xdr:from>
        <xdr:to>
          <xdr:col>14</xdr:col>
          <xdr:colOff>9525</xdr:colOff>
          <xdr:row>21</xdr:row>
          <xdr:rowOff>19050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9525</xdr:rowOff>
        </xdr:from>
        <xdr:to>
          <xdr:col>8</xdr:col>
          <xdr:colOff>9525</xdr:colOff>
          <xdr:row>23</xdr:row>
          <xdr:rowOff>19050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22</xdr:row>
          <xdr:rowOff>9525</xdr:rowOff>
        </xdr:from>
        <xdr:to>
          <xdr:col>14</xdr:col>
          <xdr:colOff>9525</xdr:colOff>
          <xdr:row>23</xdr:row>
          <xdr:rowOff>19050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22</xdr:row>
          <xdr:rowOff>9525</xdr:rowOff>
        </xdr:from>
        <xdr:to>
          <xdr:col>8</xdr:col>
          <xdr:colOff>9525</xdr:colOff>
          <xdr:row>23</xdr:row>
          <xdr:rowOff>19050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22</xdr:row>
          <xdr:rowOff>9525</xdr:rowOff>
        </xdr:from>
        <xdr:to>
          <xdr:col>14</xdr:col>
          <xdr:colOff>9525</xdr:colOff>
          <xdr:row>23</xdr:row>
          <xdr:rowOff>19050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</xdr:row>
          <xdr:rowOff>9525</xdr:rowOff>
        </xdr:from>
        <xdr:to>
          <xdr:col>8</xdr:col>
          <xdr:colOff>9525</xdr:colOff>
          <xdr:row>25</xdr:row>
          <xdr:rowOff>19050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24</xdr:row>
          <xdr:rowOff>9525</xdr:rowOff>
        </xdr:from>
        <xdr:to>
          <xdr:col>14</xdr:col>
          <xdr:colOff>9525</xdr:colOff>
          <xdr:row>25</xdr:row>
          <xdr:rowOff>19050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24</xdr:row>
          <xdr:rowOff>9525</xdr:rowOff>
        </xdr:from>
        <xdr:to>
          <xdr:col>8</xdr:col>
          <xdr:colOff>9525</xdr:colOff>
          <xdr:row>25</xdr:row>
          <xdr:rowOff>19050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24</xdr:row>
          <xdr:rowOff>9525</xdr:rowOff>
        </xdr:from>
        <xdr:to>
          <xdr:col>14</xdr:col>
          <xdr:colOff>9525</xdr:colOff>
          <xdr:row>25</xdr:row>
          <xdr:rowOff>19050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9525</xdr:rowOff>
        </xdr:from>
        <xdr:to>
          <xdr:col>8</xdr:col>
          <xdr:colOff>9525</xdr:colOff>
          <xdr:row>27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26</xdr:row>
          <xdr:rowOff>9525</xdr:rowOff>
        </xdr:from>
        <xdr:to>
          <xdr:col>14</xdr:col>
          <xdr:colOff>9525</xdr:colOff>
          <xdr:row>27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9525</xdr:rowOff>
        </xdr:from>
        <xdr:to>
          <xdr:col>8</xdr:col>
          <xdr:colOff>9525</xdr:colOff>
          <xdr:row>27</xdr:row>
          <xdr:rowOff>19050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26</xdr:row>
          <xdr:rowOff>9525</xdr:rowOff>
        </xdr:from>
        <xdr:to>
          <xdr:col>14</xdr:col>
          <xdr:colOff>9525</xdr:colOff>
          <xdr:row>27</xdr:row>
          <xdr:rowOff>19050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9525</xdr:rowOff>
        </xdr:from>
        <xdr:to>
          <xdr:col>8</xdr:col>
          <xdr:colOff>9525</xdr:colOff>
          <xdr:row>29</xdr:row>
          <xdr:rowOff>19050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28</xdr:row>
          <xdr:rowOff>9525</xdr:rowOff>
        </xdr:from>
        <xdr:to>
          <xdr:col>14</xdr:col>
          <xdr:colOff>9525</xdr:colOff>
          <xdr:row>29</xdr:row>
          <xdr:rowOff>19050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9525</xdr:rowOff>
        </xdr:from>
        <xdr:to>
          <xdr:col>8</xdr:col>
          <xdr:colOff>9525</xdr:colOff>
          <xdr:row>29</xdr:row>
          <xdr:rowOff>19050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28</xdr:row>
          <xdr:rowOff>9525</xdr:rowOff>
        </xdr:from>
        <xdr:to>
          <xdr:col>14</xdr:col>
          <xdr:colOff>9525</xdr:colOff>
          <xdr:row>29</xdr:row>
          <xdr:rowOff>19050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30</xdr:row>
          <xdr:rowOff>9525</xdr:rowOff>
        </xdr:from>
        <xdr:to>
          <xdr:col>8</xdr:col>
          <xdr:colOff>9525</xdr:colOff>
          <xdr:row>31</xdr:row>
          <xdr:rowOff>19050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30</xdr:row>
          <xdr:rowOff>9525</xdr:rowOff>
        </xdr:from>
        <xdr:to>
          <xdr:col>14</xdr:col>
          <xdr:colOff>9525</xdr:colOff>
          <xdr:row>31</xdr:row>
          <xdr:rowOff>19050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30</xdr:row>
          <xdr:rowOff>9525</xdr:rowOff>
        </xdr:from>
        <xdr:to>
          <xdr:col>8</xdr:col>
          <xdr:colOff>9525</xdr:colOff>
          <xdr:row>31</xdr:row>
          <xdr:rowOff>19050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30</xdr:row>
          <xdr:rowOff>9525</xdr:rowOff>
        </xdr:from>
        <xdr:to>
          <xdr:col>14</xdr:col>
          <xdr:colOff>9525</xdr:colOff>
          <xdr:row>31</xdr:row>
          <xdr:rowOff>19050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32</xdr:row>
          <xdr:rowOff>9525</xdr:rowOff>
        </xdr:from>
        <xdr:to>
          <xdr:col>8</xdr:col>
          <xdr:colOff>9525</xdr:colOff>
          <xdr:row>33</xdr:row>
          <xdr:rowOff>19050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32</xdr:row>
          <xdr:rowOff>9525</xdr:rowOff>
        </xdr:from>
        <xdr:to>
          <xdr:col>14</xdr:col>
          <xdr:colOff>9525</xdr:colOff>
          <xdr:row>33</xdr:row>
          <xdr:rowOff>19050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32</xdr:row>
          <xdr:rowOff>9525</xdr:rowOff>
        </xdr:from>
        <xdr:to>
          <xdr:col>8</xdr:col>
          <xdr:colOff>9525</xdr:colOff>
          <xdr:row>33</xdr:row>
          <xdr:rowOff>19050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32</xdr:row>
          <xdr:rowOff>9525</xdr:rowOff>
        </xdr:from>
        <xdr:to>
          <xdr:col>14</xdr:col>
          <xdr:colOff>9525</xdr:colOff>
          <xdr:row>33</xdr:row>
          <xdr:rowOff>19050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12</xdr:row>
          <xdr:rowOff>228600</xdr:rowOff>
        </xdr:from>
        <xdr:to>
          <xdr:col>23</xdr:col>
          <xdr:colOff>57150</xdr:colOff>
          <xdr:row>14</xdr:row>
          <xdr:rowOff>9525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13</xdr:row>
          <xdr:rowOff>0</xdr:rowOff>
        </xdr:from>
        <xdr:to>
          <xdr:col>27</xdr:col>
          <xdr:colOff>66675</xdr:colOff>
          <xdr:row>14</xdr:row>
          <xdr:rowOff>9525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13</xdr:row>
          <xdr:rowOff>219075</xdr:rowOff>
        </xdr:from>
        <xdr:to>
          <xdr:col>26</xdr:col>
          <xdr:colOff>9525</xdr:colOff>
          <xdr:row>14</xdr:row>
          <xdr:rowOff>228600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11</xdr:row>
          <xdr:rowOff>219075</xdr:rowOff>
        </xdr:from>
        <xdr:to>
          <xdr:col>25</xdr:col>
          <xdr:colOff>190500</xdr:colOff>
          <xdr:row>12</xdr:row>
          <xdr:rowOff>228600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11</xdr:row>
          <xdr:rowOff>228600</xdr:rowOff>
        </xdr:from>
        <xdr:to>
          <xdr:col>20</xdr:col>
          <xdr:colOff>9525</xdr:colOff>
          <xdr:row>13</xdr:row>
          <xdr:rowOff>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13</xdr:row>
          <xdr:rowOff>228600</xdr:rowOff>
        </xdr:from>
        <xdr:to>
          <xdr:col>20</xdr:col>
          <xdr:colOff>9525</xdr:colOff>
          <xdr:row>15</xdr:row>
          <xdr:rowOff>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8.xml"/><Relationship Id="rId117" Type="http://schemas.openxmlformats.org/officeDocument/2006/relationships/ctrlProp" Target="../ctrlProps/ctrlProp129.xml"/><Relationship Id="rId21" Type="http://schemas.openxmlformats.org/officeDocument/2006/relationships/ctrlProp" Target="../ctrlProps/ctrlProp33.xml"/><Relationship Id="rId42" Type="http://schemas.openxmlformats.org/officeDocument/2006/relationships/ctrlProp" Target="../ctrlProps/ctrlProp54.xml"/><Relationship Id="rId47" Type="http://schemas.openxmlformats.org/officeDocument/2006/relationships/ctrlProp" Target="../ctrlProps/ctrlProp59.xml"/><Relationship Id="rId63" Type="http://schemas.openxmlformats.org/officeDocument/2006/relationships/ctrlProp" Target="../ctrlProps/ctrlProp75.xml"/><Relationship Id="rId68" Type="http://schemas.openxmlformats.org/officeDocument/2006/relationships/ctrlProp" Target="../ctrlProps/ctrlProp80.xml"/><Relationship Id="rId84" Type="http://schemas.openxmlformats.org/officeDocument/2006/relationships/ctrlProp" Target="../ctrlProps/ctrlProp96.xml"/><Relationship Id="rId89" Type="http://schemas.openxmlformats.org/officeDocument/2006/relationships/ctrlProp" Target="../ctrlProps/ctrlProp101.xml"/><Relationship Id="rId112" Type="http://schemas.openxmlformats.org/officeDocument/2006/relationships/ctrlProp" Target="../ctrlProps/ctrlProp124.xml"/><Relationship Id="rId16" Type="http://schemas.openxmlformats.org/officeDocument/2006/relationships/ctrlProp" Target="../ctrlProps/ctrlProp28.xml"/><Relationship Id="rId107" Type="http://schemas.openxmlformats.org/officeDocument/2006/relationships/ctrlProp" Target="../ctrlProps/ctrlProp119.xml"/><Relationship Id="rId11" Type="http://schemas.openxmlformats.org/officeDocument/2006/relationships/ctrlProp" Target="../ctrlProps/ctrlProp23.xml"/><Relationship Id="rId32" Type="http://schemas.openxmlformats.org/officeDocument/2006/relationships/ctrlProp" Target="../ctrlProps/ctrlProp44.xml"/><Relationship Id="rId37" Type="http://schemas.openxmlformats.org/officeDocument/2006/relationships/ctrlProp" Target="../ctrlProps/ctrlProp49.xml"/><Relationship Id="rId53" Type="http://schemas.openxmlformats.org/officeDocument/2006/relationships/ctrlProp" Target="../ctrlProps/ctrlProp65.xml"/><Relationship Id="rId58" Type="http://schemas.openxmlformats.org/officeDocument/2006/relationships/ctrlProp" Target="../ctrlProps/ctrlProp70.xml"/><Relationship Id="rId74" Type="http://schemas.openxmlformats.org/officeDocument/2006/relationships/ctrlProp" Target="../ctrlProps/ctrlProp86.xml"/><Relationship Id="rId79" Type="http://schemas.openxmlformats.org/officeDocument/2006/relationships/ctrlProp" Target="../ctrlProps/ctrlProp91.xml"/><Relationship Id="rId102" Type="http://schemas.openxmlformats.org/officeDocument/2006/relationships/ctrlProp" Target="../ctrlProps/ctrlProp114.xml"/><Relationship Id="rId5" Type="http://schemas.openxmlformats.org/officeDocument/2006/relationships/ctrlProp" Target="../ctrlProps/ctrlProp17.xml"/><Relationship Id="rId90" Type="http://schemas.openxmlformats.org/officeDocument/2006/relationships/ctrlProp" Target="../ctrlProps/ctrlProp102.xml"/><Relationship Id="rId95" Type="http://schemas.openxmlformats.org/officeDocument/2006/relationships/ctrlProp" Target="../ctrlProps/ctrlProp107.xml"/><Relationship Id="rId22" Type="http://schemas.openxmlformats.org/officeDocument/2006/relationships/ctrlProp" Target="../ctrlProps/ctrlProp34.xml"/><Relationship Id="rId27" Type="http://schemas.openxmlformats.org/officeDocument/2006/relationships/ctrlProp" Target="../ctrlProps/ctrlProp39.xml"/><Relationship Id="rId43" Type="http://schemas.openxmlformats.org/officeDocument/2006/relationships/ctrlProp" Target="../ctrlProps/ctrlProp55.xml"/><Relationship Id="rId48" Type="http://schemas.openxmlformats.org/officeDocument/2006/relationships/ctrlProp" Target="../ctrlProps/ctrlProp60.xml"/><Relationship Id="rId64" Type="http://schemas.openxmlformats.org/officeDocument/2006/relationships/ctrlProp" Target="../ctrlProps/ctrlProp76.xml"/><Relationship Id="rId69" Type="http://schemas.openxmlformats.org/officeDocument/2006/relationships/ctrlProp" Target="../ctrlProps/ctrlProp81.xml"/><Relationship Id="rId113" Type="http://schemas.openxmlformats.org/officeDocument/2006/relationships/ctrlProp" Target="../ctrlProps/ctrlProp125.xml"/><Relationship Id="rId118" Type="http://schemas.openxmlformats.org/officeDocument/2006/relationships/ctrlProp" Target="../ctrlProps/ctrlProp130.xml"/><Relationship Id="rId80" Type="http://schemas.openxmlformats.org/officeDocument/2006/relationships/ctrlProp" Target="../ctrlProps/ctrlProp92.xml"/><Relationship Id="rId85" Type="http://schemas.openxmlformats.org/officeDocument/2006/relationships/ctrlProp" Target="../ctrlProps/ctrlProp97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33" Type="http://schemas.openxmlformats.org/officeDocument/2006/relationships/ctrlProp" Target="../ctrlProps/ctrlProp45.xml"/><Relationship Id="rId38" Type="http://schemas.openxmlformats.org/officeDocument/2006/relationships/ctrlProp" Target="../ctrlProps/ctrlProp50.xml"/><Relationship Id="rId59" Type="http://schemas.openxmlformats.org/officeDocument/2006/relationships/ctrlProp" Target="../ctrlProps/ctrlProp71.xml"/><Relationship Id="rId103" Type="http://schemas.openxmlformats.org/officeDocument/2006/relationships/ctrlProp" Target="../ctrlProps/ctrlProp115.xml"/><Relationship Id="rId108" Type="http://schemas.openxmlformats.org/officeDocument/2006/relationships/ctrlProp" Target="../ctrlProps/ctrlProp120.xml"/><Relationship Id="rId54" Type="http://schemas.openxmlformats.org/officeDocument/2006/relationships/ctrlProp" Target="../ctrlProps/ctrlProp66.xml"/><Relationship Id="rId70" Type="http://schemas.openxmlformats.org/officeDocument/2006/relationships/ctrlProp" Target="../ctrlProps/ctrlProp82.xml"/><Relationship Id="rId75" Type="http://schemas.openxmlformats.org/officeDocument/2006/relationships/ctrlProp" Target="../ctrlProps/ctrlProp87.xml"/><Relationship Id="rId91" Type="http://schemas.openxmlformats.org/officeDocument/2006/relationships/ctrlProp" Target="../ctrlProps/ctrlProp103.xml"/><Relationship Id="rId96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23" Type="http://schemas.openxmlformats.org/officeDocument/2006/relationships/ctrlProp" Target="../ctrlProps/ctrlProp35.xml"/><Relationship Id="rId28" Type="http://schemas.openxmlformats.org/officeDocument/2006/relationships/ctrlProp" Target="../ctrlProps/ctrlProp40.xml"/><Relationship Id="rId49" Type="http://schemas.openxmlformats.org/officeDocument/2006/relationships/ctrlProp" Target="../ctrlProps/ctrlProp61.xml"/><Relationship Id="rId114" Type="http://schemas.openxmlformats.org/officeDocument/2006/relationships/ctrlProp" Target="../ctrlProps/ctrlProp126.xml"/><Relationship Id="rId119" Type="http://schemas.openxmlformats.org/officeDocument/2006/relationships/ctrlProp" Target="../ctrlProps/ctrlProp131.xml"/><Relationship Id="rId44" Type="http://schemas.openxmlformats.org/officeDocument/2006/relationships/ctrlProp" Target="../ctrlProps/ctrlProp56.xml"/><Relationship Id="rId60" Type="http://schemas.openxmlformats.org/officeDocument/2006/relationships/ctrlProp" Target="../ctrlProps/ctrlProp72.xml"/><Relationship Id="rId65" Type="http://schemas.openxmlformats.org/officeDocument/2006/relationships/ctrlProp" Target="../ctrlProps/ctrlProp77.xml"/><Relationship Id="rId81" Type="http://schemas.openxmlformats.org/officeDocument/2006/relationships/ctrlProp" Target="../ctrlProps/ctrlProp93.xml"/><Relationship Id="rId86" Type="http://schemas.openxmlformats.org/officeDocument/2006/relationships/ctrlProp" Target="../ctrlProps/ctrlProp98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9" Type="http://schemas.openxmlformats.org/officeDocument/2006/relationships/ctrlProp" Target="../ctrlProps/ctrlProp51.xml"/><Relationship Id="rId109" Type="http://schemas.openxmlformats.org/officeDocument/2006/relationships/ctrlProp" Target="../ctrlProps/ctrlProp121.xml"/><Relationship Id="rId34" Type="http://schemas.openxmlformats.org/officeDocument/2006/relationships/ctrlProp" Target="../ctrlProps/ctrlProp46.xml"/><Relationship Id="rId50" Type="http://schemas.openxmlformats.org/officeDocument/2006/relationships/ctrlProp" Target="../ctrlProps/ctrlProp62.xml"/><Relationship Id="rId55" Type="http://schemas.openxmlformats.org/officeDocument/2006/relationships/ctrlProp" Target="../ctrlProps/ctrlProp67.xml"/><Relationship Id="rId76" Type="http://schemas.openxmlformats.org/officeDocument/2006/relationships/ctrlProp" Target="../ctrlProps/ctrlProp88.xml"/><Relationship Id="rId97" Type="http://schemas.openxmlformats.org/officeDocument/2006/relationships/ctrlProp" Target="../ctrlProps/ctrlProp109.xml"/><Relationship Id="rId104" Type="http://schemas.openxmlformats.org/officeDocument/2006/relationships/ctrlProp" Target="../ctrlProps/ctrlProp116.xml"/><Relationship Id="rId120" Type="http://schemas.openxmlformats.org/officeDocument/2006/relationships/ctrlProp" Target="../ctrlProps/ctrlProp132.xml"/><Relationship Id="rId7" Type="http://schemas.openxmlformats.org/officeDocument/2006/relationships/ctrlProp" Target="../ctrlProps/ctrlProp19.xml"/><Relationship Id="rId71" Type="http://schemas.openxmlformats.org/officeDocument/2006/relationships/ctrlProp" Target="../ctrlProps/ctrlProp83.xml"/><Relationship Id="rId92" Type="http://schemas.openxmlformats.org/officeDocument/2006/relationships/ctrlProp" Target="../ctrlProps/ctrlProp10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1.xml"/><Relationship Id="rId24" Type="http://schemas.openxmlformats.org/officeDocument/2006/relationships/ctrlProp" Target="../ctrlProps/ctrlProp36.xml"/><Relationship Id="rId40" Type="http://schemas.openxmlformats.org/officeDocument/2006/relationships/ctrlProp" Target="../ctrlProps/ctrlProp52.xml"/><Relationship Id="rId45" Type="http://schemas.openxmlformats.org/officeDocument/2006/relationships/ctrlProp" Target="../ctrlProps/ctrlProp57.xml"/><Relationship Id="rId66" Type="http://schemas.openxmlformats.org/officeDocument/2006/relationships/ctrlProp" Target="../ctrlProps/ctrlProp78.xml"/><Relationship Id="rId87" Type="http://schemas.openxmlformats.org/officeDocument/2006/relationships/ctrlProp" Target="../ctrlProps/ctrlProp99.xml"/><Relationship Id="rId110" Type="http://schemas.openxmlformats.org/officeDocument/2006/relationships/ctrlProp" Target="../ctrlProps/ctrlProp122.xml"/><Relationship Id="rId115" Type="http://schemas.openxmlformats.org/officeDocument/2006/relationships/ctrlProp" Target="../ctrlProps/ctrlProp127.xml"/><Relationship Id="rId61" Type="http://schemas.openxmlformats.org/officeDocument/2006/relationships/ctrlProp" Target="../ctrlProps/ctrlProp73.xml"/><Relationship Id="rId82" Type="http://schemas.openxmlformats.org/officeDocument/2006/relationships/ctrlProp" Target="../ctrlProps/ctrlProp94.xml"/><Relationship Id="rId19" Type="http://schemas.openxmlformats.org/officeDocument/2006/relationships/ctrlProp" Target="../ctrlProps/ctrlProp31.xml"/><Relationship Id="rId14" Type="http://schemas.openxmlformats.org/officeDocument/2006/relationships/ctrlProp" Target="../ctrlProps/ctrlProp26.xml"/><Relationship Id="rId30" Type="http://schemas.openxmlformats.org/officeDocument/2006/relationships/ctrlProp" Target="../ctrlProps/ctrlProp42.xml"/><Relationship Id="rId35" Type="http://schemas.openxmlformats.org/officeDocument/2006/relationships/ctrlProp" Target="../ctrlProps/ctrlProp47.xml"/><Relationship Id="rId56" Type="http://schemas.openxmlformats.org/officeDocument/2006/relationships/ctrlProp" Target="../ctrlProps/ctrlProp68.xml"/><Relationship Id="rId77" Type="http://schemas.openxmlformats.org/officeDocument/2006/relationships/ctrlProp" Target="../ctrlProps/ctrlProp89.xml"/><Relationship Id="rId100" Type="http://schemas.openxmlformats.org/officeDocument/2006/relationships/ctrlProp" Target="../ctrlProps/ctrlProp112.xml"/><Relationship Id="rId105" Type="http://schemas.openxmlformats.org/officeDocument/2006/relationships/ctrlProp" Target="../ctrlProps/ctrlProp117.xml"/><Relationship Id="rId8" Type="http://schemas.openxmlformats.org/officeDocument/2006/relationships/ctrlProp" Target="../ctrlProps/ctrlProp20.xml"/><Relationship Id="rId51" Type="http://schemas.openxmlformats.org/officeDocument/2006/relationships/ctrlProp" Target="../ctrlProps/ctrlProp63.xml"/><Relationship Id="rId72" Type="http://schemas.openxmlformats.org/officeDocument/2006/relationships/ctrlProp" Target="../ctrlProps/ctrlProp84.xml"/><Relationship Id="rId93" Type="http://schemas.openxmlformats.org/officeDocument/2006/relationships/ctrlProp" Target="../ctrlProps/ctrlProp105.xml"/><Relationship Id="rId98" Type="http://schemas.openxmlformats.org/officeDocument/2006/relationships/ctrlProp" Target="../ctrlProps/ctrlProp110.xml"/><Relationship Id="rId121" Type="http://schemas.openxmlformats.org/officeDocument/2006/relationships/ctrlProp" Target="../ctrlProps/ctrlProp133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37.xml"/><Relationship Id="rId46" Type="http://schemas.openxmlformats.org/officeDocument/2006/relationships/ctrlProp" Target="../ctrlProps/ctrlProp58.xml"/><Relationship Id="rId67" Type="http://schemas.openxmlformats.org/officeDocument/2006/relationships/ctrlProp" Target="../ctrlProps/ctrlProp79.xml"/><Relationship Id="rId116" Type="http://schemas.openxmlformats.org/officeDocument/2006/relationships/ctrlProp" Target="../ctrlProps/ctrlProp128.xml"/><Relationship Id="rId20" Type="http://schemas.openxmlformats.org/officeDocument/2006/relationships/ctrlProp" Target="../ctrlProps/ctrlProp32.xml"/><Relationship Id="rId41" Type="http://schemas.openxmlformats.org/officeDocument/2006/relationships/ctrlProp" Target="../ctrlProps/ctrlProp53.xml"/><Relationship Id="rId62" Type="http://schemas.openxmlformats.org/officeDocument/2006/relationships/ctrlProp" Target="../ctrlProps/ctrlProp74.xml"/><Relationship Id="rId83" Type="http://schemas.openxmlformats.org/officeDocument/2006/relationships/ctrlProp" Target="../ctrlProps/ctrlProp95.xml"/><Relationship Id="rId88" Type="http://schemas.openxmlformats.org/officeDocument/2006/relationships/ctrlProp" Target="../ctrlProps/ctrlProp100.xml"/><Relationship Id="rId111" Type="http://schemas.openxmlformats.org/officeDocument/2006/relationships/ctrlProp" Target="../ctrlProps/ctrlProp123.xml"/><Relationship Id="rId15" Type="http://schemas.openxmlformats.org/officeDocument/2006/relationships/ctrlProp" Target="../ctrlProps/ctrlProp27.xml"/><Relationship Id="rId36" Type="http://schemas.openxmlformats.org/officeDocument/2006/relationships/ctrlProp" Target="../ctrlProps/ctrlProp48.xml"/><Relationship Id="rId57" Type="http://schemas.openxmlformats.org/officeDocument/2006/relationships/ctrlProp" Target="../ctrlProps/ctrlProp69.xml"/><Relationship Id="rId106" Type="http://schemas.openxmlformats.org/officeDocument/2006/relationships/ctrlProp" Target="../ctrlProps/ctrlProp118.xml"/><Relationship Id="rId10" Type="http://schemas.openxmlformats.org/officeDocument/2006/relationships/ctrlProp" Target="../ctrlProps/ctrlProp22.xml"/><Relationship Id="rId31" Type="http://schemas.openxmlformats.org/officeDocument/2006/relationships/ctrlProp" Target="../ctrlProps/ctrlProp43.xml"/><Relationship Id="rId52" Type="http://schemas.openxmlformats.org/officeDocument/2006/relationships/ctrlProp" Target="../ctrlProps/ctrlProp64.xml"/><Relationship Id="rId73" Type="http://schemas.openxmlformats.org/officeDocument/2006/relationships/ctrlProp" Target="../ctrlProps/ctrlProp85.xml"/><Relationship Id="rId78" Type="http://schemas.openxmlformats.org/officeDocument/2006/relationships/ctrlProp" Target="../ctrlProps/ctrlProp90.xml"/><Relationship Id="rId94" Type="http://schemas.openxmlformats.org/officeDocument/2006/relationships/ctrlProp" Target="../ctrlProps/ctrlProp106.xml"/><Relationship Id="rId99" Type="http://schemas.openxmlformats.org/officeDocument/2006/relationships/ctrlProp" Target="../ctrlProps/ctrlProp111.xml"/><Relationship Id="rId101" Type="http://schemas.openxmlformats.org/officeDocument/2006/relationships/ctrlProp" Target="../ctrlProps/ctrlProp1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4CA0-B88F-4441-91A9-012C0DC1A137}">
  <dimension ref="A1:AS77"/>
  <sheetViews>
    <sheetView showGridLines="0" tabSelected="1" view="pageBreakPreview" zoomScale="125" zoomScaleNormal="100" zoomScaleSheetLayoutView="125" workbookViewId="0">
      <selection activeCell="AL3" sqref="AL3"/>
    </sheetView>
  </sheetViews>
  <sheetFormatPr defaultRowHeight="18.75" x14ac:dyDescent="0.4"/>
  <cols>
    <col min="1" max="34" width="2.625" customWidth="1"/>
    <col min="35" max="40" width="9" style="5" customWidth="1"/>
    <col min="41" max="41" width="70.375" style="5" customWidth="1"/>
    <col min="42" max="45" width="9" style="5" customWidth="1"/>
    <col min="46" max="55" width="2.625" customWidth="1"/>
  </cols>
  <sheetData>
    <row r="1" spans="1:45" ht="20.25" thickTop="1" thickBot="1" x14ac:dyDescent="0.45">
      <c r="A1" s="74" t="s">
        <v>0</v>
      </c>
      <c r="B1" s="38"/>
      <c r="C1" s="34"/>
      <c r="D1" s="35"/>
      <c r="E1" s="35"/>
      <c r="F1" s="35"/>
      <c r="G1" s="35"/>
      <c r="H1" s="35"/>
      <c r="I1" s="35"/>
      <c r="J1" s="35"/>
      <c r="K1" s="35"/>
      <c r="L1" s="36"/>
      <c r="M1" s="37" t="s">
        <v>7</v>
      </c>
      <c r="N1" s="38"/>
      <c r="O1" s="85"/>
      <c r="P1" s="86"/>
      <c r="Q1" s="86"/>
      <c r="R1" s="86"/>
      <c r="S1" s="86"/>
      <c r="T1" s="143"/>
      <c r="U1" s="139" t="s">
        <v>94</v>
      </c>
      <c r="V1" s="140"/>
      <c r="W1" s="75"/>
      <c r="X1" s="141" t="str">
        <f>IF(AJ3=0,"",AJ3)</f>
        <v/>
      </c>
      <c r="Y1" s="142"/>
      <c r="Z1" s="75" t="s">
        <v>4</v>
      </c>
      <c r="AA1" s="38"/>
      <c r="AB1" s="85"/>
      <c r="AC1" s="86"/>
      <c r="AD1" s="87"/>
      <c r="AR1" s="5" t="s">
        <v>23</v>
      </c>
      <c r="AS1" s="5" t="s">
        <v>24</v>
      </c>
    </row>
    <row r="2" spans="1:45" ht="18.75" customHeight="1" x14ac:dyDescent="0.4">
      <c r="A2" s="88" t="s">
        <v>14</v>
      </c>
      <c r="B2" s="89"/>
      <c r="C2" s="89"/>
      <c r="D2" s="89"/>
      <c r="E2" s="90"/>
      <c r="F2" s="60" t="s">
        <v>5</v>
      </c>
      <c r="G2" s="39" t="s">
        <v>9</v>
      </c>
      <c r="H2" s="39"/>
      <c r="I2" s="39"/>
      <c r="J2" s="39"/>
      <c r="K2" s="39" t="s">
        <v>15</v>
      </c>
      <c r="L2" s="39"/>
      <c r="M2" s="39" t="s">
        <v>16</v>
      </c>
      <c r="N2" s="40"/>
      <c r="O2" s="41" t="s">
        <v>9</v>
      </c>
      <c r="P2" s="39"/>
      <c r="Q2" s="39"/>
      <c r="R2" s="39"/>
      <c r="S2" s="39" t="s">
        <v>15</v>
      </c>
      <c r="T2" s="39"/>
      <c r="U2" s="39" t="s">
        <v>16</v>
      </c>
      <c r="V2" s="132"/>
      <c r="W2" s="133" t="s">
        <v>9</v>
      </c>
      <c r="X2" s="89"/>
      <c r="Y2" s="89"/>
      <c r="Z2" s="134"/>
      <c r="AA2" s="39" t="s">
        <v>15</v>
      </c>
      <c r="AB2" s="39"/>
      <c r="AC2" s="39" t="s">
        <v>16</v>
      </c>
      <c r="AD2" s="95"/>
      <c r="AI2" s="6" t="s">
        <v>25</v>
      </c>
      <c r="AR2" s="5" t="s">
        <v>26</v>
      </c>
      <c r="AS2" s="5" t="s">
        <v>27</v>
      </c>
    </row>
    <row r="3" spans="1:45" x14ac:dyDescent="0.4">
      <c r="A3" s="1" t="s">
        <v>1</v>
      </c>
      <c r="B3" s="91"/>
      <c r="C3" s="92"/>
      <c r="D3" s="92"/>
      <c r="E3" s="93"/>
      <c r="F3" s="61"/>
      <c r="G3" s="79"/>
      <c r="H3" s="79"/>
      <c r="I3" s="79"/>
      <c r="J3" s="79"/>
      <c r="K3" s="80"/>
      <c r="L3" s="80"/>
      <c r="M3" s="97" t="str">
        <f>_xlfn.IFNA(K3+VLOOKUP(AH10,$A$3:$E$5,2,0),"")</f>
        <v/>
      </c>
      <c r="N3" s="131"/>
      <c r="O3" s="78"/>
      <c r="P3" s="79"/>
      <c r="Q3" s="79"/>
      <c r="R3" s="79"/>
      <c r="S3" s="80"/>
      <c r="T3" s="80"/>
      <c r="U3" s="97" t="str">
        <f>_xlfn.IFNA(S3+VLOOKUP(AI10,$A$3:$E$5,2,0),"")</f>
        <v/>
      </c>
      <c r="V3" s="103"/>
      <c r="W3" s="83"/>
      <c r="X3" s="84"/>
      <c r="Y3" s="84"/>
      <c r="Z3" s="84"/>
      <c r="AA3" s="80"/>
      <c r="AB3" s="80"/>
      <c r="AC3" s="97" t="str">
        <f>_xlfn.IFNA(AA3+VLOOKUP(AJ10,$A$3:$E$5,2,0),"")</f>
        <v/>
      </c>
      <c r="AD3" s="98"/>
      <c r="AI3" s="5" t="s">
        <v>28</v>
      </c>
      <c r="AJ3" s="5">
        <f>SUM(AJ4:AJ8)</f>
        <v>0</v>
      </c>
      <c r="AL3" s="7" t="s">
        <v>29</v>
      </c>
      <c r="AO3" s="7" t="s">
        <v>31</v>
      </c>
      <c r="AR3" s="5" t="s">
        <v>32</v>
      </c>
      <c r="AS3" s="5" t="s">
        <v>27</v>
      </c>
    </row>
    <row r="4" spans="1:45" x14ac:dyDescent="0.4">
      <c r="A4" s="2" t="s">
        <v>2</v>
      </c>
      <c r="B4" s="63"/>
      <c r="C4" s="64"/>
      <c r="D4" s="64"/>
      <c r="E4" s="65"/>
      <c r="F4" s="61"/>
      <c r="G4" s="82"/>
      <c r="H4" s="82"/>
      <c r="I4" s="82"/>
      <c r="J4" s="82"/>
      <c r="K4" s="71"/>
      <c r="L4" s="71"/>
      <c r="M4" s="72" t="str">
        <f>_xlfn.IFNA(K4+VLOOKUP(AH11,$A$3:$E$5,2,0),"")</f>
        <v/>
      </c>
      <c r="N4" s="73"/>
      <c r="O4" s="81"/>
      <c r="P4" s="82"/>
      <c r="Q4" s="82"/>
      <c r="R4" s="82"/>
      <c r="S4" s="71"/>
      <c r="T4" s="71"/>
      <c r="U4" s="72" t="str">
        <f>_xlfn.IFNA(S4+VLOOKUP(AI11,$A$3:$E$5,2,0),"")</f>
        <v/>
      </c>
      <c r="V4" s="104"/>
      <c r="W4" s="99"/>
      <c r="X4" s="82"/>
      <c r="Y4" s="82"/>
      <c r="Z4" s="82"/>
      <c r="AA4" s="71"/>
      <c r="AB4" s="71"/>
      <c r="AC4" s="72" t="str">
        <f>_xlfn.IFNA(AA4+VLOOKUP(AJ11,$A$3:$E$5,2,0),"")</f>
        <v/>
      </c>
      <c r="AD4" s="102"/>
      <c r="AI4" s="5" t="s">
        <v>29</v>
      </c>
      <c r="AJ4" s="5">
        <f>IFERROR(VLOOKUP(AB1,AL4:AM7,2,),0)</f>
        <v>0</v>
      </c>
      <c r="AL4" s="7" t="s">
        <v>40</v>
      </c>
      <c r="AM4" s="5">
        <v>100</v>
      </c>
      <c r="AN4" s="12" t="s">
        <v>6</v>
      </c>
      <c r="AO4" s="7"/>
      <c r="AR4" s="5" t="s">
        <v>34</v>
      </c>
      <c r="AS4" s="5" t="s">
        <v>35</v>
      </c>
    </row>
    <row r="5" spans="1:45" ht="19.5" thickBot="1" x14ac:dyDescent="0.45">
      <c r="A5" s="4" t="s">
        <v>3</v>
      </c>
      <c r="B5" s="66"/>
      <c r="C5" s="67"/>
      <c r="D5" s="67"/>
      <c r="E5" s="68"/>
      <c r="F5" s="62"/>
      <c r="G5" s="58"/>
      <c r="H5" s="58"/>
      <c r="I5" s="58"/>
      <c r="J5" s="58"/>
      <c r="K5" s="59"/>
      <c r="L5" s="59"/>
      <c r="M5" s="76" t="str">
        <f>_xlfn.IFNA(K5+VLOOKUP(AH12,$A$3:$E$5,2,0),"")</f>
        <v/>
      </c>
      <c r="N5" s="77"/>
      <c r="O5" s="100"/>
      <c r="P5" s="58"/>
      <c r="Q5" s="58"/>
      <c r="R5" s="58"/>
      <c r="S5" s="59"/>
      <c r="T5" s="59"/>
      <c r="U5" s="76" t="str">
        <f>_xlfn.IFNA(S5+VLOOKUP(AI12,$A$3:$E$5,2,0),"")</f>
        <v/>
      </c>
      <c r="V5" s="101"/>
      <c r="W5" s="94"/>
      <c r="X5" s="58"/>
      <c r="Y5" s="58"/>
      <c r="Z5" s="58"/>
      <c r="AA5" s="59"/>
      <c r="AB5" s="59"/>
      <c r="AC5" s="76" t="str">
        <f>_xlfn.IFNA(AA5+VLOOKUP(AJ12,$A$3:$E$5,2,0),"")</f>
        <v/>
      </c>
      <c r="AD5" s="96"/>
      <c r="AI5" s="5" t="s">
        <v>36</v>
      </c>
      <c r="AJ5" s="5">
        <f>IFERROR(VLOOKUP(B3,$AL$10:$AM$16,2),0)+IFERROR(VLOOKUP(B4,$AL$10:$AM$16,2),0)+IFERROR(VLOOKUP(B5,$AL$10:$AM$16,2),0)</f>
        <v>0</v>
      </c>
      <c r="AL5" s="7" t="s">
        <v>37</v>
      </c>
      <c r="AM5" s="5">
        <v>50</v>
      </c>
      <c r="AN5" s="12">
        <f>IFERROR(VLOOKUP(B6,$AO$5:$AP$21,2,FALSE),0)</f>
        <v>0</v>
      </c>
      <c r="AO5" s="8" t="s">
        <v>158</v>
      </c>
      <c r="AP5" s="7">
        <v>-10</v>
      </c>
      <c r="AR5" s="5" t="s">
        <v>38</v>
      </c>
      <c r="AS5" s="5" t="s">
        <v>35</v>
      </c>
    </row>
    <row r="6" spans="1:45" ht="18.75" customHeight="1" x14ac:dyDescent="0.4">
      <c r="A6" s="53" t="s">
        <v>6</v>
      </c>
      <c r="B6" s="11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5"/>
      <c r="W6" s="107" t="s">
        <v>21</v>
      </c>
      <c r="X6" s="109" t="str">
        <f>IF(B4="","",_xlfn.IFNA(VLOOKUP(AR14,G3:N5,5,0),0)+_xlfn.IFNA(VLOOKUP(AR14,O3:V5,5,0),0)+_xlfn.IFNA(VLOOKUP(AR14,W3:AD5,5,0),0)+B4+5)</f>
        <v/>
      </c>
      <c r="Y6" s="110"/>
      <c r="Z6" s="110"/>
      <c r="AA6" s="107" t="s">
        <v>22</v>
      </c>
      <c r="AB6" s="125" t="str">
        <f>IF(B5="","",ROUNDUP(B5+5,0))</f>
        <v/>
      </c>
      <c r="AC6" s="125"/>
      <c r="AD6" s="126"/>
      <c r="AI6" s="7" t="s">
        <v>39</v>
      </c>
      <c r="AL6" s="7" t="s">
        <v>33</v>
      </c>
      <c r="AM6" s="5">
        <v>0</v>
      </c>
      <c r="AN6" s="12">
        <f>IFERROR(VLOOKUP(B7,$AO$5:$AP$21,2,FALSE),0)</f>
        <v>0</v>
      </c>
      <c r="AO6" s="8" t="s">
        <v>159</v>
      </c>
      <c r="AP6" s="5">
        <v>10</v>
      </c>
      <c r="AR6" s="5" t="s">
        <v>41</v>
      </c>
      <c r="AS6" s="5" t="s">
        <v>27</v>
      </c>
    </row>
    <row r="7" spans="1:45" ht="19.5" customHeight="1" thickBot="1" x14ac:dyDescent="0.45">
      <c r="A7" s="54"/>
      <c r="B7" s="116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08"/>
      <c r="X7" s="111"/>
      <c r="Y7" s="112"/>
      <c r="Z7" s="112"/>
      <c r="AA7" s="108"/>
      <c r="AB7" s="127"/>
      <c r="AC7" s="127"/>
      <c r="AD7" s="128"/>
      <c r="AI7" s="5" t="s">
        <v>42</v>
      </c>
      <c r="AJ7" s="5">
        <f>SUM(AK20:AK28)</f>
        <v>0</v>
      </c>
      <c r="AL7" s="7" t="s">
        <v>88</v>
      </c>
      <c r="AM7" s="5">
        <v>0</v>
      </c>
      <c r="AN7" s="12"/>
      <c r="AO7" s="8" t="s">
        <v>160</v>
      </c>
      <c r="AP7" s="5">
        <v>10</v>
      </c>
      <c r="AR7" s="5" t="s">
        <v>43</v>
      </c>
      <c r="AS7" s="5" t="s">
        <v>27</v>
      </c>
    </row>
    <row r="8" spans="1:45" ht="18.75" customHeight="1" x14ac:dyDescent="0.4">
      <c r="A8" s="55" t="s">
        <v>8</v>
      </c>
      <c r="B8" s="42" t="s">
        <v>9</v>
      </c>
      <c r="C8" s="42"/>
      <c r="D8" s="42"/>
      <c r="E8" s="42"/>
      <c r="F8" s="42"/>
      <c r="G8" s="42"/>
      <c r="H8" s="42"/>
      <c r="I8" s="42"/>
      <c r="J8" s="42"/>
      <c r="K8" s="42"/>
      <c r="L8" s="43" t="s">
        <v>10</v>
      </c>
      <c r="M8" s="44"/>
      <c r="N8" s="45" t="s">
        <v>11</v>
      </c>
      <c r="O8" s="46"/>
      <c r="P8" s="45" t="s">
        <v>157</v>
      </c>
      <c r="Q8" s="47"/>
      <c r="R8" s="47"/>
      <c r="S8" s="47"/>
      <c r="T8" s="48"/>
      <c r="U8" s="138" t="s">
        <v>17</v>
      </c>
      <c r="V8" s="119"/>
      <c r="W8" s="119"/>
      <c r="X8" s="119"/>
      <c r="Y8" s="119"/>
      <c r="Z8" s="119" t="s">
        <v>95</v>
      </c>
      <c r="AA8" s="119"/>
      <c r="AB8" s="119"/>
      <c r="AC8" s="119"/>
      <c r="AD8" s="120"/>
      <c r="AI8" s="5" t="s">
        <v>44</v>
      </c>
      <c r="AJ8" s="5">
        <f>IFERROR(VLOOKUP(V31,AL36:AM41,2),0)</f>
        <v>0</v>
      </c>
      <c r="AN8" s="12" t="s">
        <v>6</v>
      </c>
      <c r="AO8" s="8" t="s">
        <v>161</v>
      </c>
      <c r="AP8" s="5">
        <v>15</v>
      </c>
      <c r="AR8" s="5" t="s">
        <v>45</v>
      </c>
      <c r="AS8" s="5" t="s">
        <v>27</v>
      </c>
    </row>
    <row r="9" spans="1:45" x14ac:dyDescent="0.4">
      <c r="A9" s="56"/>
      <c r="B9" s="24"/>
      <c r="C9" s="26"/>
      <c r="D9" s="26"/>
      <c r="E9" s="26"/>
      <c r="F9" s="26"/>
      <c r="G9" s="26"/>
      <c r="H9" s="26"/>
      <c r="I9" s="26"/>
      <c r="J9" s="26"/>
      <c r="K9" s="25"/>
      <c r="L9" s="24" t="str">
        <f>IF(B9="","",VLOOKUP(B9,$AL$53:$AQ$79,2,0))</f>
        <v/>
      </c>
      <c r="M9" s="25"/>
      <c r="N9" s="24" t="str">
        <f>IF(B9="","",VLOOKUP(B9,$AL$53:$AQ$79,4,0))</f>
        <v/>
      </c>
      <c r="O9" s="25"/>
      <c r="P9" s="24" t="str">
        <f>IF(B9="","",VLOOKUP(B9,$AL$53:$AQ$79,5,0))</f>
        <v/>
      </c>
      <c r="Q9" s="26"/>
      <c r="R9" s="26"/>
      <c r="S9" s="26"/>
      <c r="T9" s="27"/>
      <c r="U9" s="129"/>
      <c r="V9" s="130"/>
      <c r="W9" s="130" t="s">
        <v>89</v>
      </c>
      <c r="X9" s="130"/>
      <c r="Y9" s="18"/>
      <c r="Z9" s="121"/>
      <c r="AA9" s="121"/>
      <c r="AB9" s="121" t="s">
        <v>96</v>
      </c>
      <c r="AC9" s="121"/>
      <c r="AD9" s="122"/>
      <c r="AI9" s="7" t="s">
        <v>31</v>
      </c>
      <c r="AJ9" s="5">
        <f>SUM(AN5:AN6)</f>
        <v>0</v>
      </c>
      <c r="AL9" s="7" t="s">
        <v>36</v>
      </c>
      <c r="AN9" s="12">
        <f>IFERROR(VLOOKUP(B19,$AO$5:$AP$21,2,FALSE),0)</f>
        <v>0</v>
      </c>
      <c r="AO9" s="8" t="s">
        <v>162</v>
      </c>
      <c r="AP9" s="5">
        <v>15</v>
      </c>
      <c r="AR9" s="5" t="s">
        <v>46</v>
      </c>
      <c r="AS9" s="5" t="s">
        <v>27</v>
      </c>
    </row>
    <row r="10" spans="1:45" ht="19.5" thickBot="1" x14ac:dyDescent="0.45">
      <c r="A10" s="57"/>
      <c r="B10" s="28"/>
      <c r="C10" s="30"/>
      <c r="D10" s="30"/>
      <c r="E10" s="30"/>
      <c r="F10" s="30"/>
      <c r="G10" s="30"/>
      <c r="H10" s="30"/>
      <c r="I10" s="30"/>
      <c r="J10" s="30"/>
      <c r="K10" s="29"/>
      <c r="L10" s="28" t="str">
        <f>IF(B10="","",VLOOKUP(B10,$AL$53:$AQ$79,2,0))</f>
        <v/>
      </c>
      <c r="M10" s="29"/>
      <c r="N10" s="28" t="str">
        <f>IF(B10="","",VLOOKUP(B10,$AL$53:$AQ$79,4,0))</f>
        <v/>
      </c>
      <c r="O10" s="29"/>
      <c r="P10" s="28" t="str">
        <f>IF(B10="","",VLOOKUP(B10,$AL$53:$AQ$79,5,0))</f>
        <v/>
      </c>
      <c r="Q10" s="30"/>
      <c r="R10" s="30"/>
      <c r="S10" s="30"/>
      <c r="T10" s="31"/>
      <c r="U10" s="105"/>
      <c r="V10" s="106"/>
      <c r="W10" s="106" t="s">
        <v>90</v>
      </c>
      <c r="X10" s="106"/>
      <c r="Y10" s="19"/>
      <c r="Z10" s="123"/>
      <c r="AA10" s="123"/>
      <c r="AB10" s="123" t="s">
        <v>97</v>
      </c>
      <c r="AC10" s="123"/>
      <c r="AD10" s="124"/>
      <c r="AH10" s="5" t="e">
        <f>VLOOKUP(G3,$AR$2:$AS$38,2,0)</f>
        <v>#N/A</v>
      </c>
      <c r="AI10" s="5" t="e">
        <f>VLOOKUP(O3,$AR$2:$AS$38,2,0)</f>
        <v>#N/A</v>
      </c>
      <c r="AJ10" s="5" t="e">
        <f>VLOOKUP(W3,$AR$2:$AS$38,2,0)</f>
        <v>#N/A</v>
      </c>
      <c r="AL10" s="5">
        <v>6</v>
      </c>
      <c r="AM10" s="5">
        <v>0</v>
      </c>
      <c r="AN10" s="12">
        <f>IFERROR(VLOOKUP(B20,$AO$5:$AP$21,2,FALSE),0)</f>
        <v>0</v>
      </c>
      <c r="AO10" s="8" t="s">
        <v>163</v>
      </c>
      <c r="AP10" s="5">
        <v>15</v>
      </c>
      <c r="AR10" s="5" t="s">
        <v>47</v>
      </c>
      <c r="AS10" s="5" t="s">
        <v>27</v>
      </c>
    </row>
    <row r="11" spans="1:45" ht="19.5" thickBot="1" x14ac:dyDescent="0.45">
      <c r="A11" s="51" t="s">
        <v>18</v>
      </c>
      <c r="B11" s="52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50"/>
      <c r="U11" s="32"/>
      <c r="V11" s="33"/>
      <c r="W11" s="33" t="s">
        <v>91</v>
      </c>
      <c r="X11" s="33"/>
      <c r="Y11" s="28"/>
      <c r="Z11" s="30"/>
      <c r="AA11" s="30"/>
      <c r="AB11" s="30"/>
      <c r="AC11" s="30"/>
      <c r="AD11" s="137"/>
      <c r="AH11" s="5" t="e">
        <f>VLOOKUP(G4,$AR$2:$AS$38,2,0)</f>
        <v>#N/A</v>
      </c>
      <c r="AI11" s="5" t="e">
        <f>VLOOKUP(O4,$AR$2:$AS$38,2,0)</f>
        <v>#N/A</v>
      </c>
      <c r="AJ11" s="5" t="e">
        <f>VLOOKUP(W4,$AR$2:$AS$38,2,0)</f>
        <v>#N/A</v>
      </c>
      <c r="AL11" s="5">
        <v>7</v>
      </c>
      <c r="AM11" s="5">
        <v>12</v>
      </c>
      <c r="AN11" s="12"/>
      <c r="AO11" s="8" t="s">
        <v>164</v>
      </c>
      <c r="AP11" s="5">
        <v>15</v>
      </c>
      <c r="AR11" s="5" t="s">
        <v>48</v>
      </c>
      <c r="AS11" s="5" t="s">
        <v>27</v>
      </c>
    </row>
    <row r="12" spans="1:45" ht="19.5" thickBot="1" x14ac:dyDescent="0.45">
      <c r="A12" s="69" t="s">
        <v>19</v>
      </c>
      <c r="B12" s="70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6"/>
      <c r="AH12" s="5" t="e">
        <f>VLOOKUP(G5,$AR$2:$AS$38,2,0)</f>
        <v>#N/A</v>
      </c>
      <c r="AI12" s="5" t="e">
        <f>VLOOKUP(O5,$AR$2:$AS$38,2,0)</f>
        <v>#N/A</v>
      </c>
      <c r="AJ12" s="5" t="e">
        <f>VLOOKUP(W5,$AR$2:$AS$38,2,0)</f>
        <v>#N/A</v>
      </c>
      <c r="AL12" s="5">
        <v>8</v>
      </c>
      <c r="AM12" s="5">
        <v>27</v>
      </c>
      <c r="AN12" s="12" t="s">
        <v>6</v>
      </c>
      <c r="AO12" s="8" t="s">
        <v>165</v>
      </c>
      <c r="AP12" s="5">
        <v>15</v>
      </c>
      <c r="AR12" s="5" t="s">
        <v>49</v>
      </c>
      <c r="AS12" s="5" t="s">
        <v>35</v>
      </c>
    </row>
    <row r="13" spans="1:45" ht="20.25" thickTop="1" thickBot="1" x14ac:dyDescent="0.4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L13" s="5">
        <v>9</v>
      </c>
      <c r="AM13" s="5">
        <v>44</v>
      </c>
      <c r="AN13" s="12">
        <f>IFERROR(VLOOKUP(B32,$AO$5:$AP$21,2,FALSE),0)</f>
        <v>0</v>
      </c>
      <c r="AO13" s="8" t="s">
        <v>166</v>
      </c>
      <c r="AP13" s="5">
        <v>15</v>
      </c>
      <c r="AR13" s="5" t="s">
        <v>50</v>
      </c>
      <c r="AS13" s="5" t="s">
        <v>27</v>
      </c>
    </row>
    <row r="14" spans="1:45" ht="20.25" thickTop="1" thickBot="1" x14ac:dyDescent="0.45">
      <c r="A14" s="74" t="s">
        <v>0</v>
      </c>
      <c r="B14" s="38"/>
      <c r="C14" s="34"/>
      <c r="D14" s="35"/>
      <c r="E14" s="35"/>
      <c r="F14" s="35"/>
      <c r="G14" s="35"/>
      <c r="H14" s="35"/>
      <c r="I14" s="35"/>
      <c r="J14" s="35"/>
      <c r="K14" s="35"/>
      <c r="L14" s="36"/>
      <c r="M14" s="37" t="s">
        <v>7</v>
      </c>
      <c r="N14" s="38"/>
      <c r="O14" s="85"/>
      <c r="P14" s="86"/>
      <c r="Q14" s="86"/>
      <c r="R14" s="86"/>
      <c r="S14" s="86"/>
      <c r="T14" s="143"/>
      <c r="U14" s="139" t="s">
        <v>94</v>
      </c>
      <c r="V14" s="140"/>
      <c r="W14" s="75"/>
      <c r="X14" s="141" t="str">
        <f>IF(AJ16=0,"",AJ16)</f>
        <v/>
      </c>
      <c r="Y14" s="142"/>
      <c r="Z14" s="75" t="s">
        <v>4</v>
      </c>
      <c r="AA14" s="38"/>
      <c r="AB14" s="85"/>
      <c r="AC14" s="86"/>
      <c r="AD14" s="87"/>
      <c r="AL14" s="5">
        <v>10</v>
      </c>
      <c r="AM14" s="5">
        <v>64</v>
      </c>
      <c r="AN14" s="12">
        <f>IFERROR(VLOOKUP(B33,$AO$5:$AP$21,2,FALSE),0)</f>
        <v>0</v>
      </c>
      <c r="AO14" s="8" t="s">
        <v>167</v>
      </c>
      <c r="AP14" s="5">
        <v>10</v>
      </c>
      <c r="AR14" s="5" t="s">
        <v>51</v>
      </c>
      <c r="AS14" s="5" t="s">
        <v>27</v>
      </c>
    </row>
    <row r="15" spans="1:45" ht="18.75" customHeight="1" x14ac:dyDescent="0.4">
      <c r="A15" s="88" t="s">
        <v>14</v>
      </c>
      <c r="B15" s="89"/>
      <c r="C15" s="89"/>
      <c r="D15" s="89"/>
      <c r="E15" s="90"/>
      <c r="F15" s="60" t="s">
        <v>5</v>
      </c>
      <c r="G15" s="39" t="s">
        <v>9</v>
      </c>
      <c r="H15" s="39"/>
      <c r="I15" s="39"/>
      <c r="J15" s="39"/>
      <c r="K15" s="39" t="s">
        <v>15</v>
      </c>
      <c r="L15" s="39"/>
      <c r="M15" s="39" t="s">
        <v>16</v>
      </c>
      <c r="N15" s="40"/>
      <c r="O15" s="41" t="s">
        <v>9</v>
      </c>
      <c r="P15" s="39"/>
      <c r="Q15" s="39"/>
      <c r="R15" s="39"/>
      <c r="S15" s="39" t="s">
        <v>15</v>
      </c>
      <c r="T15" s="39"/>
      <c r="U15" s="39" t="s">
        <v>16</v>
      </c>
      <c r="V15" s="132"/>
      <c r="W15" s="133" t="s">
        <v>9</v>
      </c>
      <c r="X15" s="89"/>
      <c r="Y15" s="89"/>
      <c r="Z15" s="134"/>
      <c r="AA15" s="39" t="s">
        <v>15</v>
      </c>
      <c r="AB15" s="39"/>
      <c r="AC15" s="39" t="s">
        <v>16</v>
      </c>
      <c r="AD15" s="95"/>
      <c r="AI15" s="6" t="s">
        <v>25</v>
      </c>
      <c r="AL15" s="5">
        <v>11</v>
      </c>
      <c r="AM15" s="5">
        <v>86</v>
      </c>
      <c r="AN15" s="12"/>
      <c r="AR15" s="5" t="s">
        <v>52</v>
      </c>
      <c r="AS15" s="5" t="s">
        <v>35</v>
      </c>
    </row>
    <row r="16" spans="1:45" x14ac:dyDescent="0.4">
      <c r="A16" s="1" t="s">
        <v>1</v>
      </c>
      <c r="B16" s="91"/>
      <c r="C16" s="92"/>
      <c r="D16" s="92"/>
      <c r="E16" s="93"/>
      <c r="F16" s="61"/>
      <c r="G16" s="79"/>
      <c r="H16" s="79"/>
      <c r="I16" s="79"/>
      <c r="J16" s="79"/>
      <c r="K16" s="80"/>
      <c r="L16" s="80"/>
      <c r="M16" s="97" t="str">
        <f>_xlfn.IFNA(K16+VLOOKUP(AH23,$A$16:$E$18,2,0),"")</f>
        <v/>
      </c>
      <c r="N16" s="131"/>
      <c r="O16" s="78"/>
      <c r="P16" s="79"/>
      <c r="Q16" s="79"/>
      <c r="R16" s="79"/>
      <c r="S16" s="80"/>
      <c r="T16" s="80"/>
      <c r="U16" s="97" t="str">
        <f>_xlfn.IFNA(S16+VLOOKUP(AI23,$A$16:$E$18,2,0),"")</f>
        <v/>
      </c>
      <c r="V16" s="103"/>
      <c r="W16" s="83"/>
      <c r="X16" s="84"/>
      <c r="Y16" s="84"/>
      <c r="Z16" s="84"/>
      <c r="AA16" s="80"/>
      <c r="AB16" s="80"/>
      <c r="AC16" s="97" t="str">
        <f>_xlfn.IFNA(AA16+VLOOKUP(AJ23,$A$16:$E$18,2,0),"")</f>
        <v/>
      </c>
      <c r="AD16" s="98"/>
      <c r="AI16" s="5" t="s">
        <v>28</v>
      </c>
      <c r="AJ16" s="5">
        <f>SUM(AJ17:AJ21)</f>
        <v>0</v>
      </c>
      <c r="AL16" s="5">
        <v>12</v>
      </c>
      <c r="AM16" s="5">
        <v>111</v>
      </c>
      <c r="AO16" s="7" t="s">
        <v>76</v>
      </c>
      <c r="AP16" s="5">
        <v>20</v>
      </c>
      <c r="AR16" s="5" t="s">
        <v>53</v>
      </c>
      <c r="AS16" s="5" t="s">
        <v>27</v>
      </c>
    </row>
    <row r="17" spans="1:45" x14ac:dyDescent="0.4">
      <c r="A17" s="2" t="s">
        <v>2</v>
      </c>
      <c r="B17" s="63"/>
      <c r="C17" s="64"/>
      <c r="D17" s="64"/>
      <c r="E17" s="65"/>
      <c r="F17" s="61"/>
      <c r="G17" s="82"/>
      <c r="H17" s="82"/>
      <c r="I17" s="82"/>
      <c r="J17" s="82"/>
      <c r="K17" s="71"/>
      <c r="L17" s="71"/>
      <c r="M17" s="72" t="str">
        <f>_xlfn.IFNA(K17+VLOOKUP(AH24,$A$16:$E$18,2,0),"")</f>
        <v/>
      </c>
      <c r="N17" s="73"/>
      <c r="O17" s="81"/>
      <c r="P17" s="82"/>
      <c r="Q17" s="82"/>
      <c r="R17" s="82"/>
      <c r="S17" s="71"/>
      <c r="T17" s="71"/>
      <c r="U17" s="72" t="str">
        <f>_xlfn.IFNA(S17+VLOOKUP(AI24,$A$16:$E$18,2,0),"")</f>
        <v/>
      </c>
      <c r="V17" s="104"/>
      <c r="W17" s="99"/>
      <c r="X17" s="82"/>
      <c r="Y17" s="82"/>
      <c r="Z17" s="82"/>
      <c r="AA17" s="71"/>
      <c r="AB17" s="71"/>
      <c r="AC17" s="72" t="str">
        <f>_xlfn.IFNA(AA17+VLOOKUP(AJ24,$A$16:$E$18,2,0),"")</f>
        <v/>
      </c>
      <c r="AD17" s="102"/>
      <c r="AI17" s="5" t="s">
        <v>29</v>
      </c>
      <c r="AJ17" s="5">
        <f>IFERROR(VLOOKUP(AB14,AL4:AM7,2,),0)</f>
        <v>0</v>
      </c>
      <c r="AO17" s="7" t="s">
        <v>82</v>
      </c>
      <c r="AP17" s="5">
        <v>30</v>
      </c>
      <c r="AR17" s="5" t="s">
        <v>54</v>
      </c>
      <c r="AS17" s="5" t="s">
        <v>35</v>
      </c>
    </row>
    <row r="18" spans="1:45" ht="19.5" thickBot="1" x14ac:dyDescent="0.45">
      <c r="A18" s="4" t="s">
        <v>3</v>
      </c>
      <c r="B18" s="66"/>
      <c r="C18" s="67"/>
      <c r="D18" s="67"/>
      <c r="E18" s="68"/>
      <c r="F18" s="62"/>
      <c r="G18" s="58"/>
      <c r="H18" s="58"/>
      <c r="I18" s="58"/>
      <c r="J18" s="58"/>
      <c r="K18" s="59"/>
      <c r="L18" s="59"/>
      <c r="M18" s="76" t="str">
        <f>_xlfn.IFNA(K18+VLOOKUP(AH25,$A$16:$E$18,2,0),"")</f>
        <v/>
      </c>
      <c r="N18" s="77"/>
      <c r="O18" s="100"/>
      <c r="P18" s="58"/>
      <c r="Q18" s="58"/>
      <c r="R18" s="58"/>
      <c r="S18" s="59"/>
      <c r="T18" s="59"/>
      <c r="U18" s="76" t="str">
        <f>_xlfn.IFNA(S18+VLOOKUP(AI25,$A$16:$E$18,2,0),"")</f>
        <v/>
      </c>
      <c r="V18" s="101"/>
      <c r="W18" s="94"/>
      <c r="X18" s="58"/>
      <c r="Y18" s="58"/>
      <c r="Z18" s="58"/>
      <c r="AA18" s="59"/>
      <c r="AB18" s="59"/>
      <c r="AC18" s="76" t="str">
        <f>_xlfn.IFNA(AA18+VLOOKUP(AJ25,$A$16:$E$18,2,0),"")</f>
        <v/>
      </c>
      <c r="AD18" s="96"/>
      <c r="AI18" s="5" t="s">
        <v>36</v>
      </c>
      <c r="AJ18" s="5">
        <f>IFERROR(VLOOKUP(B16,AL10:AM16,2),0)+IFERROR(VLOOKUP(B17,AL10:AM16,2),0)+IFERROR(VLOOKUP(B18,AL10:AM16,2),0)</f>
        <v>0</v>
      </c>
      <c r="AO18" s="7" t="s">
        <v>84</v>
      </c>
      <c r="AP18" s="5">
        <v>30</v>
      </c>
      <c r="AR18" s="5" t="s">
        <v>55</v>
      </c>
      <c r="AS18" s="5" t="s">
        <v>27</v>
      </c>
    </row>
    <row r="19" spans="1:45" ht="18.75" customHeight="1" x14ac:dyDescent="0.4">
      <c r="A19" s="53" t="s">
        <v>6</v>
      </c>
      <c r="B19" s="113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5"/>
      <c r="W19" s="107" t="s">
        <v>21</v>
      </c>
      <c r="X19" s="109" t="str">
        <f>IF(B17="","",_xlfn.IFNA(VLOOKUP(AR14,G16:N18,5,0),0)+_xlfn.IFNA(VLOOKUP(AR14,O16:V18,5,0),0)+_xlfn.IFNA(VLOOKUP(AR14,W16:AD18,5,0),0)+B17+5)</f>
        <v/>
      </c>
      <c r="Y19" s="110"/>
      <c r="Z19" s="110"/>
      <c r="AA19" s="107" t="s">
        <v>22</v>
      </c>
      <c r="AB19" s="125" t="str">
        <f>IF(B18="","",ROUNDUP(B18+5,0))</f>
        <v/>
      </c>
      <c r="AC19" s="125"/>
      <c r="AD19" s="126"/>
      <c r="AI19" s="7" t="s">
        <v>39</v>
      </c>
      <c r="AK19" s="11" t="s">
        <v>42</v>
      </c>
      <c r="AL19" s="7" t="s">
        <v>56</v>
      </c>
      <c r="AO19" s="7" t="s">
        <v>85</v>
      </c>
      <c r="AP19" s="5">
        <v>40</v>
      </c>
      <c r="AR19" s="5" t="s">
        <v>57</v>
      </c>
      <c r="AS19" s="5" t="s">
        <v>27</v>
      </c>
    </row>
    <row r="20" spans="1:45" ht="19.5" customHeight="1" thickBot="1" x14ac:dyDescent="0.45">
      <c r="A20" s="54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8"/>
      <c r="W20" s="108"/>
      <c r="X20" s="111"/>
      <c r="Y20" s="112"/>
      <c r="Z20" s="112"/>
      <c r="AA20" s="108"/>
      <c r="AB20" s="127"/>
      <c r="AC20" s="127"/>
      <c r="AD20" s="128"/>
      <c r="AI20" s="5" t="s">
        <v>42</v>
      </c>
      <c r="AJ20" s="5">
        <f>SUM(AK31:AK39)</f>
        <v>0</v>
      </c>
      <c r="AK20" s="11">
        <f>IF(K3="",0,VLOOKUP(K3,$AL$21:$AM$27,2,TRUE))</f>
        <v>0</v>
      </c>
      <c r="AL20" s="7"/>
      <c r="AO20" s="7" t="s">
        <v>86</v>
      </c>
      <c r="AP20" s="5">
        <v>20</v>
      </c>
      <c r="AR20" s="5" t="s">
        <v>58</v>
      </c>
      <c r="AS20" s="5" t="s">
        <v>59</v>
      </c>
    </row>
    <row r="21" spans="1:45" ht="18.75" customHeight="1" x14ac:dyDescent="0.4">
      <c r="A21" s="55" t="s">
        <v>8</v>
      </c>
      <c r="B21" s="42" t="s">
        <v>9</v>
      </c>
      <c r="C21" s="42"/>
      <c r="D21" s="42"/>
      <c r="E21" s="42"/>
      <c r="F21" s="42"/>
      <c r="G21" s="42"/>
      <c r="H21" s="42"/>
      <c r="I21" s="42"/>
      <c r="J21" s="42"/>
      <c r="K21" s="42"/>
      <c r="L21" s="43" t="s">
        <v>10</v>
      </c>
      <c r="M21" s="44"/>
      <c r="N21" s="45" t="s">
        <v>11</v>
      </c>
      <c r="O21" s="46"/>
      <c r="P21" s="45" t="s">
        <v>157</v>
      </c>
      <c r="Q21" s="47"/>
      <c r="R21" s="47"/>
      <c r="S21" s="47"/>
      <c r="T21" s="48"/>
      <c r="U21" s="138" t="s">
        <v>17</v>
      </c>
      <c r="V21" s="119"/>
      <c r="W21" s="119"/>
      <c r="X21" s="119"/>
      <c r="Y21" s="119"/>
      <c r="Z21" s="119" t="s">
        <v>95</v>
      </c>
      <c r="AA21" s="119"/>
      <c r="AB21" s="119"/>
      <c r="AC21" s="119"/>
      <c r="AD21" s="120"/>
      <c r="AI21" s="5" t="s">
        <v>44</v>
      </c>
      <c r="AJ21" s="5">
        <f>IFERROR(VLOOKUP(V44,AL48:AM53,2),0)</f>
        <v>0</v>
      </c>
      <c r="AK21" s="11">
        <f t="shared" ref="AK21:AK22" si="0">IF(K4="",0,VLOOKUP(K4,$AL$21:$AM$27,2,TRUE))</f>
        <v>0</v>
      </c>
      <c r="AL21" s="5">
        <v>1</v>
      </c>
      <c r="AM21" s="5">
        <v>3</v>
      </c>
      <c r="AO21" s="7" t="s">
        <v>87</v>
      </c>
      <c r="AP21" s="5">
        <v>50</v>
      </c>
      <c r="AR21" s="7" t="s">
        <v>60</v>
      </c>
      <c r="AS21" s="7" t="s">
        <v>61</v>
      </c>
    </row>
    <row r="22" spans="1:45" x14ac:dyDescent="0.4">
      <c r="A22" s="56"/>
      <c r="B22" s="24"/>
      <c r="C22" s="26"/>
      <c r="D22" s="26"/>
      <c r="E22" s="26"/>
      <c r="F22" s="26"/>
      <c r="G22" s="26"/>
      <c r="H22" s="26"/>
      <c r="I22" s="26"/>
      <c r="J22" s="26"/>
      <c r="K22" s="25"/>
      <c r="L22" s="24" t="str">
        <f>IF(B22="","",VLOOKUP(B22,$AL$53:$AQ$79,2,0))</f>
        <v/>
      </c>
      <c r="M22" s="25"/>
      <c r="N22" s="24" t="str">
        <f>IF(B22="","",VLOOKUP(B22,$AL$53:$AQ$79,4,0))</f>
        <v/>
      </c>
      <c r="O22" s="25"/>
      <c r="P22" s="24" t="str">
        <f>IF(B22="","",VLOOKUP(B22,$AL$53:$AQ$79,5,0))</f>
        <v/>
      </c>
      <c r="Q22" s="26"/>
      <c r="R22" s="26"/>
      <c r="S22" s="26"/>
      <c r="T22" s="27"/>
      <c r="U22" s="129"/>
      <c r="V22" s="130"/>
      <c r="W22" s="130" t="s">
        <v>89</v>
      </c>
      <c r="X22" s="130"/>
      <c r="Y22" s="18"/>
      <c r="Z22" s="121"/>
      <c r="AA22" s="121"/>
      <c r="AB22" s="121" t="s">
        <v>96</v>
      </c>
      <c r="AC22" s="121"/>
      <c r="AD22" s="122"/>
      <c r="AI22" s="7" t="s">
        <v>31</v>
      </c>
      <c r="AJ22" s="5">
        <f>SUM(AN9:AN10)</f>
        <v>0</v>
      </c>
      <c r="AK22" s="11">
        <f t="shared" si="0"/>
        <v>0</v>
      </c>
      <c r="AL22" s="5">
        <v>2</v>
      </c>
      <c r="AM22" s="5">
        <v>9</v>
      </c>
      <c r="AR22" s="5" t="s">
        <v>62</v>
      </c>
      <c r="AS22" s="5" t="s">
        <v>27</v>
      </c>
    </row>
    <row r="23" spans="1:45" ht="19.5" thickBot="1" x14ac:dyDescent="0.45">
      <c r="A23" s="57"/>
      <c r="B23" s="28"/>
      <c r="C23" s="30"/>
      <c r="D23" s="30"/>
      <c r="E23" s="30"/>
      <c r="F23" s="30"/>
      <c r="G23" s="30"/>
      <c r="H23" s="30"/>
      <c r="I23" s="30"/>
      <c r="J23" s="30"/>
      <c r="K23" s="29"/>
      <c r="L23" s="28" t="str">
        <f>IF(B23="","",VLOOKUP(B23,$AL$53:$AQ$79,2,0))</f>
        <v/>
      </c>
      <c r="M23" s="29"/>
      <c r="N23" s="28" t="str">
        <f>IF(B23="","",VLOOKUP(B23,$AL$53:$AQ$79,4,0))</f>
        <v/>
      </c>
      <c r="O23" s="29"/>
      <c r="P23" s="28" t="str">
        <f>IF(B23="","",VLOOKUP(B23,$AL$53:$AQ$79,5,0))</f>
        <v/>
      </c>
      <c r="Q23" s="30"/>
      <c r="R23" s="30"/>
      <c r="S23" s="30"/>
      <c r="T23" s="31"/>
      <c r="U23" s="105"/>
      <c r="V23" s="106"/>
      <c r="W23" s="106" t="s">
        <v>90</v>
      </c>
      <c r="X23" s="106"/>
      <c r="Y23" s="19"/>
      <c r="Z23" s="123"/>
      <c r="AA23" s="123"/>
      <c r="AB23" s="123" t="s">
        <v>97</v>
      </c>
      <c r="AC23" s="123"/>
      <c r="AD23" s="124"/>
      <c r="AH23" s="5" t="e">
        <f>VLOOKUP(G16,$AR$2:$AS$38,2,0)</f>
        <v>#N/A</v>
      </c>
      <c r="AI23" s="5" t="e">
        <f>VLOOKUP(O16,$AR$2:$AS$38,2,0)</f>
        <v>#N/A</v>
      </c>
      <c r="AJ23" s="5" t="e">
        <f>VLOOKUP(W16,$AR$2:$AS$38,2,0)</f>
        <v>#N/A</v>
      </c>
      <c r="AK23" s="11">
        <f>IF(S3="",0,VLOOKUP(S3,$AL$21:$AM$27,2,TRUE))</f>
        <v>0</v>
      </c>
      <c r="AL23" s="5">
        <v>3</v>
      </c>
      <c r="AM23" s="5">
        <v>18</v>
      </c>
      <c r="AR23" s="5" t="s">
        <v>63</v>
      </c>
      <c r="AS23" s="5" t="s">
        <v>27</v>
      </c>
    </row>
    <row r="24" spans="1:45" ht="19.5" thickBot="1" x14ac:dyDescent="0.45">
      <c r="A24" s="51" t="s">
        <v>18</v>
      </c>
      <c r="B24" s="52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0"/>
      <c r="U24" s="32"/>
      <c r="V24" s="33"/>
      <c r="W24" s="33" t="s">
        <v>91</v>
      </c>
      <c r="X24" s="33"/>
      <c r="Y24" s="28"/>
      <c r="Z24" s="30"/>
      <c r="AA24" s="30"/>
      <c r="AB24" s="30"/>
      <c r="AC24" s="30"/>
      <c r="AD24" s="137"/>
      <c r="AH24" s="5" t="e">
        <f>VLOOKUP(G17,$AR$2:$AS$38,2,0)</f>
        <v>#N/A</v>
      </c>
      <c r="AI24" s="5" t="e">
        <f>VLOOKUP(O17,$AR$2:$AS$38,2,0)</f>
        <v>#N/A</v>
      </c>
      <c r="AJ24" s="5" t="e">
        <f>VLOOKUP(W17,$AR$2:$AS$38,2,0)</f>
        <v>#N/A</v>
      </c>
      <c r="AK24" s="11">
        <f t="shared" ref="AK24:AK25" si="1">IF(S4="",0,VLOOKUP(S4,$AL$21:$AM$27,2,TRUE))</f>
        <v>0</v>
      </c>
      <c r="AL24" s="5">
        <v>4</v>
      </c>
      <c r="AM24" s="5">
        <v>30</v>
      </c>
      <c r="AR24" s="7" t="s">
        <v>64</v>
      </c>
      <c r="AS24" s="7" t="s">
        <v>61</v>
      </c>
    </row>
    <row r="25" spans="1:45" ht="19.5" thickBot="1" x14ac:dyDescent="0.45">
      <c r="A25" s="69" t="s">
        <v>19</v>
      </c>
      <c r="B25" s="70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6"/>
      <c r="AH25" s="5" t="e">
        <f>VLOOKUP(G18,$AR$2:$AS$38,2,0)</f>
        <v>#N/A</v>
      </c>
      <c r="AI25" s="5" t="e">
        <f>VLOOKUP(O18,$AR$2:$AS$38,2,0)</f>
        <v>#N/A</v>
      </c>
      <c r="AJ25" s="5" t="e">
        <f>VLOOKUP(W18,$AR$2:$AS$38,2,0)</f>
        <v>#N/A</v>
      </c>
      <c r="AK25" s="11">
        <f t="shared" si="1"/>
        <v>0</v>
      </c>
      <c r="AL25" s="5">
        <v>5</v>
      </c>
      <c r="AM25" s="5">
        <v>45</v>
      </c>
      <c r="AR25" s="5" t="s">
        <v>65</v>
      </c>
      <c r="AS25" s="5" t="s">
        <v>59</v>
      </c>
    </row>
    <row r="26" spans="1:45" ht="20.25" thickTop="1" thickBo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K26" s="11">
        <f>IF(AA3="",0,VLOOKUP(AA3,$AL$21:$AM$27,2,TRUE))</f>
        <v>0</v>
      </c>
      <c r="AL26" s="5">
        <v>6</v>
      </c>
      <c r="AM26" s="5">
        <v>63</v>
      </c>
      <c r="AR26" s="5" t="s">
        <v>66</v>
      </c>
      <c r="AS26" s="5" t="s">
        <v>59</v>
      </c>
    </row>
    <row r="27" spans="1:45" ht="20.25" thickTop="1" thickBot="1" x14ac:dyDescent="0.45">
      <c r="A27" s="74" t="s">
        <v>0</v>
      </c>
      <c r="B27" s="38"/>
      <c r="C27" s="34"/>
      <c r="D27" s="35"/>
      <c r="E27" s="35"/>
      <c r="F27" s="35"/>
      <c r="G27" s="35"/>
      <c r="H27" s="35"/>
      <c r="I27" s="35"/>
      <c r="J27" s="35"/>
      <c r="K27" s="35"/>
      <c r="L27" s="36"/>
      <c r="M27" s="37" t="s">
        <v>7</v>
      </c>
      <c r="N27" s="38"/>
      <c r="O27" s="85"/>
      <c r="P27" s="86"/>
      <c r="Q27" s="86"/>
      <c r="R27" s="86"/>
      <c r="S27" s="86"/>
      <c r="T27" s="143"/>
      <c r="U27" s="139" t="s">
        <v>94</v>
      </c>
      <c r="V27" s="140"/>
      <c r="W27" s="75"/>
      <c r="X27" s="141" t="str">
        <f>IF(AJ29=0,"",AJ29)</f>
        <v/>
      </c>
      <c r="Y27" s="142"/>
      <c r="Z27" s="75" t="s">
        <v>4</v>
      </c>
      <c r="AA27" s="38"/>
      <c r="AB27" s="85"/>
      <c r="AC27" s="86"/>
      <c r="AD27" s="87"/>
      <c r="AK27" s="11">
        <f t="shared" ref="AK27:AK28" si="2">IF(AA4="",0,VLOOKUP(AA4,$AL$21:$AM$27,2,TRUE))</f>
        <v>0</v>
      </c>
      <c r="AL27" s="5">
        <v>7</v>
      </c>
      <c r="AM27" s="5">
        <v>84</v>
      </c>
      <c r="AR27" s="5" t="s">
        <v>67</v>
      </c>
      <c r="AS27" s="5" t="s">
        <v>59</v>
      </c>
    </row>
    <row r="28" spans="1:45" ht="18.75" customHeight="1" x14ac:dyDescent="0.4">
      <c r="A28" s="88" t="s">
        <v>14</v>
      </c>
      <c r="B28" s="89"/>
      <c r="C28" s="89"/>
      <c r="D28" s="89"/>
      <c r="E28" s="90"/>
      <c r="F28" s="60" t="s">
        <v>5</v>
      </c>
      <c r="G28" s="39" t="s">
        <v>9</v>
      </c>
      <c r="H28" s="39"/>
      <c r="I28" s="39"/>
      <c r="J28" s="39"/>
      <c r="K28" s="39" t="s">
        <v>15</v>
      </c>
      <c r="L28" s="39"/>
      <c r="M28" s="39" t="s">
        <v>16</v>
      </c>
      <c r="N28" s="40"/>
      <c r="O28" s="41" t="s">
        <v>9</v>
      </c>
      <c r="P28" s="39"/>
      <c r="Q28" s="39"/>
      <c r="R28" s="39"/>
      <c r="S28" s="39" t="s">
        <v>15</v>
      </c>
      <c r="T28" s="39"/>
      <c r="U28" s="39" t="s">
        <v>16</v>
      </c>
      <c r="V28" s="132"/>
      <c r="W28" s="133" t="s">
        <v>9</v>
      </c>
      <c r="X28" s="89"/>
      <c r="Y28" s="89"/>
      <c r="Z28" s="134"/>
      <c r="AA28" s="39" t="s">
        <v>15</v>
      </c>
      <c r="AB28" s="39"/>
      <c r="AC28" s="39" t="s">
        <v>16</v>
      </c>
      <c r="AD28" s="95"/>
      <c r="AI28" s="6" t="s">
        <v>25</v>
      </c>
      <c r="AK28" s="11">
        <f t="shared" si="2"/>
        <v>0</v>
      </c>
      <c r="AR28" s="5" t="s">
        <v>68</v>
      </c>
      <c r="AS28" s="5" t="s">
        <v>59</v>
      </c>
    </row>
    <row r="29" spans="1:45" x14ac:dyDescent="0.4">
      <c r="A29" s="1" t="s">
        <v>1</v>
      </c>
      <c r="B29" s="91"/>
      <c r="C29" s="92"/>
      <c r="D29" s="92"/>
      <c r="E29" s="93"/>
      <c r="F29" s="61"/>
      <c r="G29" s="79"/>
      <c r="H29" s="79"/>
      <c r="I29" s="79"/>
      <c r="J29" s="79"/>
      <c r="K29" s="80"/>
      <c r="L29" s="80"/>
      <c r="M29" s="97" t="str">
        <f>_xlfn.IFNA(K29+VLOOKUP(AH36,$A$29:$E$31,2,0),"")</f>
        <v/>
      </c>
      <c r="N29" s="131"/>
      <c r="O29" s="78"/>
      <c r="P29" s="79"/>
      <c r="Q29" s="79"/>
      <c r="R29" s="79"/>
      <c r="S29" s="80"/>
      <c r="T29" s="80"/>
      <c r="U29" s="97" t="str">
        <f>_xlfn.IFNA(S29+VLOOKUP(AI36,$A$29:$E$31,2,0),"")</f>
        <v/>
      </c>
      <c r="V29" s="103"/>
      <c r="W29" s="83"/>
      <c r="X29" s="84"/>
      <c r="Y29" s="84"/>
      <c r="Z29" s="84"/>
      <c r="AA29" s="80"/>
      <c r="AB29" s="80"/>
      <c r="AC29" s="97" t="str">
        <f>_xlfn.IFNA(AA29+VLOOKUP(AJ36,$A$29:$E$31,2,0),"")</f>
        <v/>
      </c>
      <c r="AD29" s="98"/>
      <c r="AI29" s="5" t="s">
        <v>28</v>
      </c>
      <c r="AJ29" s="5">
        <f>SUM(AJ30:AJ35)</f>
        <v>0</v>
      </c>
      <c r="AK29" s="11"/>
      <c r="AR29" s="5" t="s">
        <v>69</v>
      </c>
      <c r="AS29" s="5" t="s">
        <v>59</v>
      </c>
    </row>
    <row r="30" spans="1:45" x14ac:dyDescent="0.4">
      <c r="A30" s="2" t="s">
        <v>2</v>
      </c>
      <c r="B30" s="63"/>
      <c r="C30" s="64"/>
      <c r="D30" s="64"/>
      <c r="E30" s="65"/>
      <c r="F30" s="61"/>
      <c r="G30" s="82"/>
      <c r="H30" s="82"/>
      <c r="I30" s="82"/>
      <c r="J30" s="82"/>
      <c r="K30" s="71"/>
      <c r="L30" s="71"/>
      <c r="M30" s="72" t="str">
        <f>_xlfn.IFNA(K30+VLOOKUP(AH37,$A$29:$E$31,2,0),"")</f>
        <v/>
      </c>
      <c r="N30" s="73"/>
      <c r="O30" s="81"/>
      <c r="P30" s="82"/>
      <c r="Q30" s="82"/>
      <c r="R30" s="82"/>
      <c r="S30" s="71"/>
      <c r="T30" s="71"/>
      <c r="U30" s="72" t="str">
        <f>_xlfn.IFNA(S30+VLOOKUP(AI37,$A$29:$E$31,2,0),"")</f>
        <v/>
      </c>
      <c r="V30" s="104"/>
      <c r="W30" s="99"/>
      <c r="X30" s="82"/>
      <c r="Y30" s="82"/>
      <c r="Z30" s="82"/>
      <c r="AA30" s="71"/>
      <c r="AB30" s="71"/>
      <c r="AC30" s="72" t="str">
        <f>_xlfn.IFNA(AA30+VLOOKUP(AJ37,$A$29:$E$31,2,0),"")</f>
        <v/>
      </c>
      <c r="AD30" s="102"/>
      <c r="AI30" s="5" t="s">
        <v>29</v>
      </c>
      <c r="AJ30" s="5">
        <f>IFERROR(VLOOKUP(AB27,AL4:AM7,2,),0)</f>
        <v>0</v>
      </c>
      <c r="AK30" s="11" t="s">
        <v>42</v>
      </c>
      <c r="AR30" s="5" t="s">
        <v>70</v>
      </c>
      <c r="AS30" s="5" t="s">
        <v>59</v>
      </c>
    </row>
    <row r="31" spans="1:45" ht="19.5" thickBot="1" x14ac:dyDescent="0.45">
      <c r="A31" s="4" t="s">
        <v>3</v>
      </c>
      <c r="B31" s="66"/>
      <c r="C31" s="67"/>
      <c r="D31" s="67"/>
      <c r="E31" s="68"/>
      <c r="F31" s="62"/>
      <c r="G31" s="58"/>
      <c r="H31" s="58"/>
      <c r="I31" s="58"/>
      <c r="J31" s="58"/>
      <c r="K31" s="59"/>
      <c r="L31" s="59"/>
      <c r="M31" s="76" t="str">
        <f>_xlfn.IFNA(K31+VLOOKUP(AH38,$A$29:$E$31,2,0),"")</f>
        <v/>
      </c>
      <c r="N31" s="77"/>
      <c r="O31" s="100"/>
      <c r="P31" s="58"/>
      <c r="Q31" s="58"/>
      <c r="R31" s="58"/>
      <c r="S31" s="59"/>
      <c r="T31" s="59"/>
      <c r="U31" s="76" t="str">
        <f>_xlfn.IFNA(S31+VLOOKUP(AI38,$A$29:$E$31,2,0),"")</f>
        <v/>
      </c>
      <c r="V31" s="101"/>
      <c r="W31" s="94"/>
      <c r="X31" s="58"/>
      <c r="Y31" s="58"/>
      <c r="Z31" s="58"/>
      <c r="AA31" s="59"/>
      <c r="AB31" s="59"/>
      <c r="AC31" s="76" t="str">
        <f>_xlfn.IFNA(AA31+VLOOKUP(AJ38,$A$29:$E$31,2,0),"")</f>
        <v/>
      </c>
      <c r="AD31" s="96"/>
      <c r="AI31" s="5" t="s">
        <v>36</v>
      </c>
      <c r="AJ31" s="5">
        <f>IFERROR(VLOOKUP(B29,$AL$10:$AM$16,2),0)+IFERROR(VLOOKUP(B30,$AL$10:$AM$16,2),0)+IFERROR(VLOOKUP(B31,$AL$10:$AM$16,2),0)</f>
        <v>0</v>
      </c>
      <c r="AK31" s="11">
        <f>IF(K16="",0,VLOOKUP(K16,$AL$21:$AM$27,2,TRUE))</f>
        <v>0</v>
      </c>
      <c r="AR31" s="5" t="s">
        <v>71</v>
      </c>
      <c r="AS31" s="5" t="s">
        <v>59</v>
      </c>
    </row>
    <row r="32" spans="1:45" ht="18.75" customHeight="1" x14ac:dyDescent="0.4">
      <c r="A32" s="53" t="s">
        <v>6</v>
      </c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5"/>
      <c r="W32" s="107" t="s">
        <v>21</v>
      </c>
      <c r="X32" s="109" t="str">
        <f>IF(B30="","",_xlfn.IFNA(VLOOKUP(AR14,G29:N31,5,0),0)+_xlfn.IFNA(VLOOKUP(AR14,O29:V31,5,0),0)+_xlfn.IFNA(VLOOKUP(AR14,W29:AD31,5,0),0)+B30+5)</f>
        <v/>
      </c>
      <c r="Y32" s="110"/>
      <c r="Z32" s="110"/>
      <c r="AA32" s="107" t="s">
        <v>22</v>
      </c>
      <c r="AB32" s="125" t="str">
        <f>IF(B31="","",ROUNDUP(B31+5,0))</f>
        <v/>
      </c>
      <c r="AC32" s="125"/>
      <c r="AD32" s="126"/>
      <c r="AI32" s="7" t="s">
        <v>39</v>
      </c>
      <c r="AK32" s="11">
        <f t="shared" ref="AK32:AK33" si="3">IF(K17="",0,VLOOKUP(K17,$AL$21:$AM$27,2,TRUE))</f>
        <v>0</v>
      </c>
      <c r="AR32" s="5" t="s">
        <v>72</v>
      </c>
      <c r="AS32" s="5" t="s">
        <v>59</v>
      </c>
    </row>
    <row r="33" spans="1:45" ht="19.5" customHeight="1" thickBot="1" x14ac:dyDescent="0.45">
      <c r="A33" s="54"/>
      <c r="B33" s="116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8"/>
      <c r="W33" s="108"/>
      <c r="X33" s="111"/>
      <c r="Y33" s="112"/>
      <c r="Z33" s="112"/>
      <c r="AA33" s="108"/>
      <c r="AB33" s="127"/>
      <c r="AC33" s="127"/>
      <c r="AD33" s="128"/>
      <c r="AI33" s="5" t="s">
        <v>42</v>
      </c>
      <c r="AJ33" s="5">
        <f>SUM(AK42:AK50)</f>
        <v>0</v>
      </c>
      <c r="AK33" s="11">
        <f t="shared" si="3"/>
        <v>0</v>
      </c>
      <c r="AR33" s="5" t="s">
        <v>73</v>
      </c>
      <c r="AS33" s="5" t="s">
        <v>59</v>
      </c>
    </row>
    <row r="34" spans="1:45" ht="18.75" customHeight="1" x14ac:dyDescent="0.4">
      <c r="A34" s="55" t="s">
        <v>8</v>
      </c>
      <c r="B34" s="42" t="s">
        <v>9</v>
      </c>
      <c r="C34" s="42"/>
      <c r="D34" s="42"/>
      <c r="E34" s="42"/>
      <c r="F34" s="42"/>
      <c r="G34" s="42"/>
      <c r="H34" s="42"/>
      <c r="I34" s="42"/>
      <c r="J34" s="42"/>
      <c r="K34" s="42"/>
      <c r="L34" s="43" t="s">
        <v>10</v>
      </c>
      <c r="M34" s="44"/>
      <c r="N34" s="45" t="s">
        <v>11</v>
      </c>
      <c r="O34" s="46"/>
      <c r="P34" s="45" t="s">
        <v>157</v>
      </c>
      <c r="Q34" s="47"/>
      <c r="R34" s="47"/>
      <c r="S34" s="47"/>
      <c r="T34" s="48"/>
      <c r="U34" s="138" t="s">
        <v>17</v>
      </c>
      <c r="V34" s="119"/>
      <c r="W34" s="119"/>
      <c r="X34" s="119"/>
      <c r="Y34" s="119"/>
      <c r="Z34" s="119" t="s">
        <v>95</v>
      </c>
      <c r="AA34" s="119"/>
      <c r="AB34" s="119"/>
      <c r="AC34" s="119"/>
      <c r="AD34" s="120"/>
      <c r="AI34" s="5" t="s">
        <v>44</v>
      </c>
      <c r="AJ34" s="5">
        <f>IFERROR(VLOOKUP(V57,AL61:AM66,2),0)</f>
        <v>0</v>
      </c>
      <c r="AK34" s="11">
        <f>IF(S16="",0,VLOOKUP(S16,$AL$21:$AM$27,2,TRUE))</f>
        <v>0</v>
      </c>
      <c r="AL34" s="7" t="s">
        <v>74</v>
      </c>
      <c r="AR34" s="5" t="s">
        <v>168</v>
      </c>
      <c r="AS34" s="5" t="s">
        <v>169</v>
      </c>
    </row>
    <row r="35" spans="1:45" x14ac:dyDescent="0.4">
      <c r="A35" s="56"/>
      <c r="B35" s="24"/>
      <c r="C35" s="26"/>
      <c r="D35" s="26"/>
      <c r="E35" s="26"/>
      <c r="F35" s="26"/>
      <c r="G35" s="26"/>
      <c r="H35" s="26"/>
      <c r="I35" s="26"/>
      <c r="J35" s="26"/>
      <c r="K35" s="25"/>
      <c r="L35" s="24" t="str">
        <f>IF(B35="","",VLOOKUP(B35,$AL$53:$AQ$79,2,0))</f>
        <v/>
      </c>
      <c r="M35" s="25"/>
      <c r="N35" s="24" t="str">
        <f>IF(B35="","",VLOOKUP(B35,$AL$53:$AQ$79,4,0))</f>
        <v/>
      </c>
      <c r="O35" s="25"/>
      <c r="P35" s="24" t="str">
        <f>IF(B35="","",VLOOKUP(B35,$AL$53:$AQ$79,5,0))</f>
        <v/>
      </c>
      <c r="Q35" s="26"/>
      <c r="R35" s="26"/>
      <c r="S35" s="26"/>
      <c r="T35" s="27"/>
      <c r="U35" s="129"/>
      <c r="V35" s="130"/>
      <c r="W35" s="130" t="s">
        <v>89</v>
      </c>
      <c r="X35" s="130"/>
      <c r="Y35" s="18"/>
      <c r="Z35" s="121"/>
      <c r="AA35" s="121"/>
      <c r="AB35" s="121" t="s">
        <v>96</v>
      </c>
      <c r="AC35" s="121"/>
      <c r="AD35" s="122"/>
      <c r="AI35" s="7" t="s">
        <v>31</v>
      </c>
      <c r="AJ35" s="5">
        <f>SUM(AN31:AN36)</f>
        <v>0</v>
      </c>
      <c r="AK35" s="11">
        <f t="shared" ref="AK35:AK36" si="4">IF(S17="",0,VLOOKUP(S17,$AL$21:$AM$27,2,TRUE))</f>
        <v>0</v>
      </c>
      <c r="AL35" s="7"/>
      <c r="AR35" s="5" t="s">
        <v>75</v>
      </c>
      <c r="AS35" s="5" t="s">
        <v>59</v>
      </c>
    </row>
    <row r="36" spans="1:45" ht="19.5" thickBot="1" x14ac:dyDescent="0.45">
      <c r="A36" s="57"/>
      <c r="B36" s="28"/>
      <c r="C36" s="30"/>
      <c r="D36" s="30"/>
      <c r="E36" s="30"/>
      <c r="F36" s="30"/>
      <c r="G36" s="30"/>
      <c r="H36" s="30"/>
      <c r="I36" s="30"/>
      <c r="J36" s="30"/>
      <c r="K36" s="29"/>
      <c r="L36" s="28" t="str">
        <f>IF(B36="","",VLOOKUP(B36,$AL$53:$AQ$79,2,0))</f>
        <v/>
      </c>
      <c r="M36" s="29"/>
      <c r="N36" s="28" t="str">
        <f>IF(B36="","",VLOOKUP(B36,$AL$53:$AQ$79,4,0))</f>
        <v/>
      </c>
      <c r="O36" s="29"/>
      <c r="P36" s="28" t="str">
        <f>IF(B36="","",VLOOKUP(B36,$AL$53:$AQ$79,5,0))</f>
        <v/>
      </c>
      <c r="Q36" s="30"/>
      <c r="R36" s="30"/>
      <c r="S36" s="30"/>
      <c r="T36" s="31"/>
      <c r="U36" s="105"/>
      <c r="V36" s="106"/>
      <c r="W36" s="106" t="s">
        <v>90</v>
      </c>
      <c r="X36" s="106"/>
      <c r="Y36" s="19"/>
      <c r="Z36" s="123"/>
      <c r="AA36" s="123"/>
      <c r="AB36" s="123" t="s">
        <v>97</v>
      </c>
      <c r="AC36" s="123"/>
      <c r="AD36" s="124"/>
      <c r="AH36" s="5" t="e">
        <f>VLOOKUP(G29,$AR$2:$AS$38,2,0)</f>
        <v>#N/A</v>
      </c>
      <c r="AI36" s="5" t="e">
        <f>VLOOKUP(O29,$AR$2:$AS$38,2,0)</f>
        <v>#N/A</v>
      </c>
      <c r="AJ36" s="5" t="e">
        <f>VLOOKUP(W29,$AR$2:$AS$38,2,0)</f>
        <v>#N/A</v>
      </c>
      <c r="AK36" s="11">
        <f t="shared" si="4"/>
        <v>0</v>
      </c>
      <c r="AL36" s="7" t="s">
        <v>76</v>
      </c>
      <c r="AM36" s="5">
        <v>20</v>
      </c>
      <c r="AN36" s="7" t="s">
        <v>77</v>
      </c>
      <c r="AO36" s="7" t="s">
        <v>78</v>
      </c>
      <c r="AP36" s="7" t="s">
        <v>79</v>
      </c>
      <c r="AR36" s="5" t="s">
        <v>70</v>
      </c>
      <c r="AS36" s="5" t="s">
        <v>59</v>
      </c>
    </row>
    <row r="37" spans="1:45" ht="19.5" thickBot="1" x14ac:dyDescent="0.45">
      <c r="A37" s="51" t="s">
        <v>18</v>
      </c>
      <c r="B37" s="52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/>
      <c r="U37" s="32"/>
      <c r="V37" s="33"/>
      <c r="W37" s="33" t="s">
        <v>91</v>
      </c>
      <c r="X37" s="33"/>
      <c r="Y37" s="28"/>
      <c r="Z37" s="30"/>
      <c r="AA37" s="30"/>
      <c r="AB37" s="30"/>
      <c r="AC37" s="30"/>
      <c r="AD37" s="137"/>
      <c r="AH37" s="5" t="e">
        <f>VLOOKUP(G30,$AR$2:$AS$38,2,0)</f>
        <v>#N/A</v>
      </c>
      <c r="AI37" s="5" t="e">
        <f>VLOOKUP(O30,$AR$2:$AS$38,2,0)</f>
        <v>#N/A</v>
      </c>
      <c r="AJ37" s="5" t="e">
        <f>VLOOKUP(W30,$AR$2:$AS$38,2,0)</f>
        <v>#N/A</v>
      </c>
      <c r="AK37" s="11">
        <f>IF(AA16="",0,VLOOKUP(AA16,$AL$21:$AM$27,2,TRUE))</f>
        <v>0</v>
      </c>
      <c r="AL37" s="7" t="s">
        <v>82</v>
      </c>
      <c r="AM37" s="5">
        <v>30</v>
      </c>
      <c r="AR37" s="5" t="s">
        <v>80</v>
      </c>
      <c r="AS37" s="7" t="s">
        <v>81</v>
      </c>
    </row>
    <row r="38" spans="1:45" x14ac:dyDescent="0.4">
      <c r="A38" s="69" t="s">
        <v>19</v>
      </c>
      <c r="B38" s="70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6"/>
      <c r="AH38" s="5" t="e">
        <f>VLOOKUP(G31,$AR$2:$AS$38,2,0)</f>
        <v>#N/A</v>
      </c>
      <c r="AI38" s="5" t="e">
        <f>VLOOKUP(O31,$AR$2:$AS$38,2,0)</f>
        <v>#N/A</v>
      </c>
      <c r="AJ38" s="5" t="e">
        <f>VLOOKUP(W31,$AR$2:$AS$38,2,0)</f>
        <v>#N/A</v>
      </c>
      <c r="AK38" s="11">
        <f t="shared" ref="AK38:AK39" si="5">IF(AA17="",0,VLOOKUP(AA17,$AL$21:$AM$27,2,TRUE))</f>
        <v>0</v>
      </c>
      <c r="AL38" s="7" t="s">
        <v>84</v>
      </c>
      <c r="AM38" s="5">
        <v>30</v>
      </c>
      <c r="AR38" s="5" t="s">
        <v>83</v>
      </c>
      <c r="AS38" s="7" t="s">
        <v>61</v>
      </c>
    </row>
    <row r="39" spans="1:45" x14ac:dyDescent="0.4">
      <c r="AK39" s="11">
        <f t="shared" si="5"/>
        <v>0</v>
      </c>
      <c r="AL39" s="7" t="s">
        <v>85</v>
      </c>
      <c r="AM39" s="5">
        <v>40</v>
      </c>
    </row>
    <row r="40" spans="1:45" x14ac:dyDescent="0.4">
      <c r="AK40" s="12"/>
      <c r="AL40" s="7" t="s">
        <v>86</v>
      </c>
      <c r="AM40" s="5">
        <v>20</v>
      </c>
    </row>
    <row r="41" spans="1:45" x14ac:dyDescent="0.4">
      <c r="AK41" s="11" t="s">
        <v>42</v>
      </c>
      <c r="AL41" s="7" t="s">
        <v>87</v>
      </c>
      <c r="AM41" s="5">
        <v>50</v>
      </c>
    </row>
    <row r="42" spans="1:45" x14ac:dyDescent="0.4">
      <c r="AK42" s="11">
        <f>IF(K29="",0,VLOOKUP(K29,$AL$21:$AM$27,2,TRUE))</f>
        <v>0</v>
      </c>
    </row>
    <row r="43" spans="1:45" x14ac:dyDescent="0.4">
      <c r="AK43" s="11">
        <f t="shared" ref="AK43:AK44" si="6">IF(K30="",0,VLOOKUP(K30,$AL$21:$AM$27,2,TRUE))</f>
        <v>0</v>
      </c>
    </row>
    <row r="44" spans="1:45" x14ac:dyDescent="0.4">
      <c r="AK44" s="11">
        <f t="shared" si="6"/>
        <v>0</v>
      </c>
    </row>
    <row r="45" spans="1:45" x14ac:dyDescent="0.4">
      <c r="AK45" s="11">
        <f>IF(S29="",0,VLOOKUP(S29,$AL$21:$AM$27,2,TRUE))</f>
        <v>0</v>
      </c>
    </row>
    <row r="46" spans="1:45" x14ac:dyDescent="0.4">
      <c r="AK46" s="11">
        <f t="shared" ref="AK46:AK47" si="7">IF(S30="",0,VLOOKUP(S30,$AL$21:$AM$27,2,TRUE))</f>
        <v>0</v>
      </c>
    </row>
    <row r="47" spans="1:45" x14ac:dyDescent="0.4">
      <c r="AK47" s="11">
        <f t="shared" si="7"/>
        <v>0</v>
      </c>
    </row>
    <row r="48" spans="1:45" x14ac:dyDescent="0.4">
      <c r="AK48" s="11">
        <f>IF(AA29="",0,VLOOKUP(AA29,$AL$21:$AM$27,2,TRUE))</f>
        <v>0</v>
      </c>
    </row>
    <row r="49" spans="37:45" x14ac:dyDescent="0.4">
      <c r="AK49" s="11">
        <f t="shared" ref="AK49:AK50" si="8">IF(AA30="",0,VLOOKUP(AA30,$AL$21:$AM$27,2,TRUE))</f>
        <v>0</v>
      </c>
    </row>
    <row r="50" spans="37:45" x14ac:dyDescent="0.4">
      <c r="AK50" s="11">
        <f t="shared" si="8"/>
        <v>0</v>
      </c>
    </row>
    <row r="51" spans="37:45" x14ac:dyDescent="0.4">
      <c r="AK51" s="12"/>
    </row>
    <row r="52" spans="37:45" x14ac:dyDescent="0.4">
      <c r="AK52" s="12"/>
      <c r="AL52" s="5" t="s">
        <v>98</v>
      </c>
      <c r="AM52" s="5" t="s">
        <v>99</v>
      </c>
      <c r="AN52" s="5" t="s">
        <v>100</v>
      </c>
      <c r="AO52" s="5" t="s">
        <v>101</v>
      </c>
      <c r="AP52" s="5" t="s">
        <v>102</v>
      </c>
      <c r="AQ52" s="5" t="s">
        <v>103</v>
      </c>
    </row>
    <row r="53" spans="37:45" x14ac:dyDescent="0.4">
      <c r="AL53" s="5" t="s">
        <v>104</v>
      </c>
      <c r="AM53" s="8" t="s">
        <v>143</v>
      </c>
      <c r="AN53" s="5" t="s">
        <v>26</v>
      </c>
      <c r="AO53" s="5" t="s">
        <v>105</v>
      </c>
      <c r="AP53" s="5" t="s">
        <v>106</v>
      </c>
      <c r="AS53"/>
    </row>
    <row r="54" spans="37:45" x14ac:dyDescent="0.4">
      <c r="AL54" s="5" t="s">
        <v>107</v>
      </c>
      <c r="AM54" s="8" t="s">
        <v>144</v>
      </c>
      <c r="AN54" s="5" t="s">
        <v>26</v>
      </c>
      <c r="AO54" s="5" t="s">
        <v>105</v>
      </c>
      <c r="AP54" s="5" t="s">
        <v>106</v>
      </c>
      <c r="AS54"/>
    </row>
    <row r="55" spans="37:45" x14ac:dyDescent="0.4">
      <c r="AL55" s="5" t="s">
        <v>108</v>
      </c>
      <c r="AM55" s="8" t="s">
        <v>145</v>
      </c>
      <c r="AN55" s="5" t="s">
        <v>109</v>
      </c>
      <c r="AO55" s="5" t="s">
        <v>110</v>
      </c>
      <c r="AP55" s="5" t="s">
        <v>111</v>
      </c>
      <c r="AS55"/>
    </row>
    <row r="56" spans="37:45" x14ac:dyDescent="0.4">
      <c r="AL56" s="5" t="s">
        <v>112</v>
      </c>
      <c r="AM56" s="8" t="s">
        <v>146</v>
      </c>
      <c r="AN56" s="5" t="s">
        <v>113</v>
      </c>
      <c r="AO56" s="5" t="s">
        <v>105</v>
      </c>
      <c r="AP56" s="5" t="s">
        <v>111</v>
      </c>
      <c r="AS56"/>
    </row>
    <row r="57" spans="37:45" x14ac:dyDescent="0.4">
      <c r="AL57" s="5" t="s">
        <v>114</v>
      </c>
      <c r="AM57" s="8" t="s">
        <v>143</v>
      </c>
      <c r="AN57" s="5" t="s">
        <v>34</v>
      </c>
      <c r="AO57" s="5" t="s">
        <v>105</v>
      </c>
      <c r="AP57" s="5" t="s">
        <v>115</v>
      </c>
      <c r="AS57"/>
    </row>
    <row r="58" spans="37:45" x14ac:dyDescent="0.4">
      <c r="AL58" s="5" t="s">
        <v>116</v>
      </c>
      <c r="AM58" s="8" t="s">
        <v>147</v>
      </c>
      <c r="AN58" s="5" t="s">
        <v>38</v>
      </c>
      <c r="AO58" s="5" t="s">
        <v>105</v>
      </c>
      <c r="AP58" s="5" t="s">
        <v>115</v>
      </c>
      <c r="AS58"/>
    </row>
    <row r="59" spans="37:45" x14ac:dyDescent="0.4">
      <c r="AL59" s="5" t="s">
        <v>117</v>
      </c>
      <c r="AM59" s="8" t="s">
        <v>145</v>
      </c>
      <c r="AN59" s="5" t="s">
        <v>41</v>
      </c>
      <c r="AO59" s="5" t="s">
        <v>105</v>
      </c>
      <c r="AP59" s="5" t="s">
        <v>115</v>
      </c>
      <c r="AS59"/>
    </row>
    <row r="60" spans="37:45" x14ac:dyDescent="0.4">
      <c r="AL60" s="5" t="s">
        <v>118</v>
      </c>
      <c r="AM60" s="8" t="s">
        <v>146</v>
      </c>
      <c r="AN60" s="5" t="s">
        <v>43</v>
      </c>
      <c r="AO60" s="5" t="s">
        <v>110</v>
      </c>
      <c r="AP60" s="5" t="s">
        <v>111</v>
      </c>
      <c r="AQ60" s="5" t="s">
        <v>119</v>
      </c>
      <c r="AS60"/>
    </row>
    <row r="61" spans="37:45" x14ac:dyDescent="0.4">
      <c r="AL61" s="5" t="s">
        <v>120</v>
      </c>
      <c r="AM61" s="8" t="s">
        <v>148</v>
      </c>
      <c r="AN61" s="5" t="s">
        <v>43</v>
      </c>
      <c r="AO61" s="5" t="s">
        <v>110</v>
      </c>
      <c r="AP61" s="5" t="s">
        <v>111</v>
      </c>
      <c r="AQ61" s="5" t="s">
        <v>119</v>
      </c>
      <c r="AS61"/>
    </row>
    <row r="62" spans="37:45" x14ac:dyDescent="0.4">
      <c r="AL62" s="5" t="s">
        <v>121</v>
      </c>
      <c r="AM62" s="8" t="s">
        <v>145</v>
      </c>
      <c r="AN62" s="5" t="s">
        <v>50</v>
      </c>
      <c r="AO62" s="5" t="s">
        <v>110</v>
      </c>
      <c r="AP62" s="5" t="s">
        <v>111</v>
      </c>
      <c r="AS62"/>
    </row>
    <row r="63" spans="37:45" x14ac:dyDescent="0.4">
      <c r="AL63" s="5" t="s">
        <v>122</v>
      </c>
      <c r="AM63" s="8" t="s">
        <v>146</v>
      </c>
      <c r="AN63" s="5" t="s">
        <v>50</v>
      </c>
      <c r="AO63" s="5" t="s">
        <v>105</v>
      </c>
      <c r="AP63" s="5" t="s">
        <v>111</v>
      </c>
      <c r="AS63"/>
    </row>
    <row r="64" spans="37:45" x14ac:dyDescent="0.4">
      <c r="AL64" s="5" t="s">
        <v>123</v>
      </c>
      <c r="AM64" s="8" t="s">
        <v>148</v>
      </c>
      <c r="AN64" s="5" t="s">
        <v>48</v>
      </c>
      <c r="AO64" s="5" t="s">
        <v>105</v>
      </c>
      <c r="AP64" s="5" t="s">
        <v>111</v>
      </c>
      <c r="AQ64" s="5" t="s">
        <v>124</v>
      </c>
      <c r="AS64"/>
    </row>
    <row r="65" spans="38:45" x14ac:dyDescent="0.4">
      <c r="AL65" s="5" t="s">
        <v>125</v>
      </c>
      <c r="AM65" s="8" t="s">
        <v>146</v>
      </c>
      <c r="AN65" s="5" t="s">
        <v>48</v>
      </c>
      <c r="AO65" s="5" t="s">
        <v>105</v>
      </c>
      <c r="AP65" s="5" t="s">
        <v>111</v>
      </c>
      <c r="AQ65" s="5" t="s">
        <v>126</v>
      </c>
      <c r="AS65"/>
    </row>
    <row r="66" spans="38:45" x14ac:dyDescent="0.4">
      <c r="AL66" s="5" t="s">
        <v>127</v>
      </c>
      <c r="AM66" s="22" t="s">
        <v>110</v>
      </c>
      <c r="AN66" s="5" t="s">
        <v>49</v>
      </c>
      <c r="AO66" s="5" t="s">
        <v>110</v>
      </c>
      <c r="AP66" s="5" t="s">
        <v>111</v>
      </c>
      <c r="AS66"/>
    </row>
    <row r="67" spans="38:45" x14ac:dyDescent="0.4">
      <c r="AL67" s="5" t="s">
        <v>128</v>
      </c>
      <c r="AM67" s="8" t="s">
        <v>146</v>
      </c>
      <c r="AN67" s="5" t="s">
        <v>49</v>
      </c>
      <c r="AO67" s="5" t="s">
        <v>110</v>
      </c>
      <c r="AP67" s="5" t="s">
        <v>129</v>
      </c>
      <c r="AQ67" s="5" t="s">
        <v>130</v>
      </c>
      <c r="AS67"/>
    </row>
    <row r="68" spans="38:45" x14ac:dyDescent="0.4">
      <c r="AM68" s="22"/>
      <c r="AS68"/>
    </row>
    <row r="69" spans="38:45" x14ac:dyDescent="0.4">
      <c r="AM69" s="22"/>
      <c r="AS69"/>
    </row>
    <row r="70" spans="38:45" x14ac:dyDescent="0.4">
      <c r="AL70" s="5" t="s">
        <v>131</v>
      </c>
      <c r="AM70" s="8" t="s">
        <v>144</v>
      </c>
      <c r="AN70" s="5" t="s">
        <v>47</v>
      </c>
      <c r="AO70" s="5" t="s">
        <v>110</v>
      </c>
      <c r="AP70" s="5" t="s">
        <v>132</v>
      </c>
      <c r="AS70"/>
    </row>
    <row r="71" spans="38:45" x14ac:dyDescent="0.4">
      <c r="AL71" s="5" t="s">
        <v>133</v>
      </c>
      <c r="AM71" s="8" t="s">
        <v>143</v>
      </c>
      <c r="AN71" s="5" t="s">
        <v>47</v>
      </c>
      <c r="AO71" s="5" t="s">
        <v>110</v>
      </c>
      <c r="AP71" s="5" t="s">
        <v>134</v>
      </c>
      <c r="AS71"/>
    </row>
    <row r="72" spans="38:45" x14ac:dyDescent="0.4">
      <c r="AL72" s="5" t="s">
        <v>135</v>
      </c>
      <c r="AM72" s="8" t="s">
        <v>144</v>
      </c>
      <c r="AN72" s="5" t="s">
        <v>47</v>
      </c>
      <c r="AO72" s="5" t="s">
        <v>110</v>
      </c>
      <c r="AP72" s="5" t="s">
        <v>136</v>
      </c>
      <c r="AS72"/>
    </row>
    <row r="73" spans="38:45" x14ac:dyDescent="0.4">
      <c r="AL73" s="5" t="s">
        <v>137</v>
      </c>
      <c r="AM73" s="8" t="s">
        <v>145</v>
      </c>
      <c r="AN73" s="5" t="s">
        <v>32</v>
      </c>
      <c r="AO73" s="5" t="s">
        <v>110</v>
      </c>
      <c r="AP73" s="5" t="s">
        <v>138</v>
      </c>
      <c r="AS73"/>
    </row>
    <row r="74" spans="38:45" x14ac:dyDescent="0.4">
      <c r="AL74" s="5" t="s">
        <v>139</v>
      </c>
      <c r="AM74" s="8" t="s">
        <v>146</v>
      </c>
      <c r="AN74" s="5" t="s">
        <v>32</v>
      </c>
      <c r="AO74" s="5" t="s">
        <v>110</v>
      </c>
      <c r="AP74" s="5" t="s">
        <v>140</v>
      </c>
      <c r="AS74"/>
    </row>
    <row r="75" spans="38:45" x14ac:dyDescent="0.4">
      <c r="AL75" s="5" t="s">
        <v>141</v>
      </c>
      <c r="AM75" s="8" t="s">
        <v>148</v>
      </c>
      <c r="AN75" s="5" t="s">
        <v>43</v>
      </c>
      <c r="AO75" s="5" t="s">
        <v>110</v>
      </c>
      <c r="AP75" s="5" t="s">
        <v>136</v>
      </c>
      <c r="AS75"/>
    </row>
    <row r="76" spans="38:45" x14ac:dyDescent="0.4">
      <c r="AL76" s="5" t="s">
        <v>142</v>
      </c>
      <c r="AM76" s="8" t="s">
        <v>149</v>
      </c>
      <c r="AN76" s="5" t="s">
        <v>43</v>
      </c>
      <c r="AO76" s="5" t="s">
        <v>110</v>
      </c>
      <c r="AP76" s="5" t="s">
        <v>115</v>
      </c>
      <c r="AS76"/>
    </row>
    <row r="77" spans="38:45" x14ac:dyDescent="0.4">
      <c r="AS77"/>
    </row>
  </sheetData>
  <sheetProtection sheet="1" objects="1" scenarios="1"/>
  <mergeCells count="282">
    <mergeCell ref="W2:Z2"/>
    <mergeCell ref="AB22:AD22"/>
    <mergeCell ref="Z21:AD21"/>
    <mergeCell ref="W6:W7"/>
    <mergeCell ref="AB35:AD35"/>
    <mergeCell ref="Z36:AA36"/>
    <mergeCell ref="U1:W1"/>
    <mergeCell ref="X1:Y1"/>
    <mergeCell ref="O1:T1"/>
    <mergeCell ref="U14:W14"/>
    <mergeCell ref="X14:Y14"/>
    <mergeCell ref="O14:T14"/>
    <mergeCell ref="U27:W27"/>
    <mergeCell ref="X27:Y27"/>
    <mergeCell ref="O27:T27"/>
    <mergeCell ref="U8:Y8"/>
    <mergeCell ref="U21:Y21"/>
    <mergeCell ref="U23:V23"/>
    <mergeCell ref="W23:X23"/>
    <mergeCell ref="U22:V22"/>
    <mergeCell ref="W22:X22"/>
    <mergeCell ref="S16:T16"/>
    <mergeCell ref="U16:V16"/>
    <mergeCell ref="W16:Z16"/>
    <mergeCell ref="U2:V2"/>
    <mergeCell ref="A32:A33"/>
    <mergeCell ref="Z22:AA22"/>
    <mergeCell ref="B36:K36"/>
    <mergeCell ref="W32:W33"/>
    <mergeCell ref="X32:Z33"/>
    <mergeCell ref="AA32:AA33"/>
    <mergeCell ref="B32:V32"/>
    <mergeCell ref="B33:V33"/>
    <mergeCell ref="W36:X36"/>
    <mergeCell ref="U35:V35"/>
    <mergeCell ref="W35:X35"/>
    <mergeCell ref="U36:V36"/>
    <mergeCell ref="Z34:AD34"/>
    <mergeCell ref="U34:Y34"/>
    <mergeCell ref="M30:N30"/>
    <mergeCell ref="O30:R30"/>
    <mergeCell ref="AA31:AB31"/>
    <mergeCell ref="AC31:AD31"/>
    <mergeCell ref="S31:T31"/>
    <mergeCell ref="U31:V31"/>
    <mergeCell ref="W31:Z31"/>
    <mergeCell ref="L34:M34"/>
    <mergeCell ref="N34:O34"/>
    <mergeCell ref="P34:T34"/>
    <mergeCell ref="Z35:AA35"/>
    <mergeCell ref="A38:B38"/>
    <mergeCell ref="C38:AD38"/>
    <mergeCell ref="S37:T37"/>
    <mergeCell ref="U37:V37"/>
    <mergeCell ref="W37:X37"/>
    <mergeCell ref="A37:B37"/>
    <mergeCell ref="C37:D37"/>
    <mergeCell ref="E37:F37"/>
    <mergeCell ref="G37:H37"/>
    <mergeCell ref="I37:J37"/>
    <mergeCell ref="K37:L37"/>
    <mergeCell ref="M37:N37"/>
    <mergeCell ref="O37:P37"/>
    <mergeCell ref="Y37:AD37"/>
    <mergeCell ref="Q37:R37"/>
    <mergeCell ref="AB36:AD36"/>
    <mergeCell ref="A34:A36"/>
    <mergeCell ref="B34:K34"/>
    <mergeCell ref="B35:K35"/>
    <mergeCell ref="S30:T30"/>
    <mergeCell ref="U30:V30"/>
    <mergeCell ref="W30:Z30"/>
    <mergeCell ref="AA30:AB30"/>
    <mergeCell ref="AC30:AD30"/>
    <mergeCell ref="B31:E31"/>
    <mergeCell ref="G31:J31"/>
    <mergeCell ref="K31:L31"/>
    <mergeCell ref="M31:N31"/>
    <mergeCell ref="O31:R31"/>
    <mergeCell ref="K30:L30"/>
    <mergeCell ref="AB32:AD33"/>
    <mergeCell ref="S28:T28"/>
    <mergeCell ref="U28:V28"/>
    <mergeCell ref="W28:Z28"/>
    <mergeCell ref="AA28:AB28"/>
    <mergeCell ref="AC28:AD28"/>
    <mergeCell ref="B29:E29"/>
    <mergeCell ref="G29:J29"/>
    <mergeCell ref="K29:L29"/>
    <mergeCell ref="M29:N29"/>
    <mergeCell ref="O29:R29"/>
    <mergeCell ref="A28:E28"/>
    <mergeCell ref="F28:F31"/>
    <mergeCell ref="G28:J28"/>
    <mergeCell ref="K28:L28"/>
    <mergeCell ref="M28:N28"/>
    <mergeCell ref="O28:R28"/>
    <mergeCell ref="S29:T29"/>
    <mergeCell ref="U29:V29"/>
    <mergeCell ref="W29:Z29"/>
    <mergeCell ref="AA29:AB29"/>
    <mergeCell ref="AC29:AD29"/>
    <mergeCell ref="B30:E30"/>
    <mergeCell ref="G30:J30"/>
    <mergeCell ref="N23:O23"/>
    <mergeCell ref="P23:T23"/>
    <mergeCell ref="A27:B27"/>
    <mergeCell ref="C27:L27"/>
    <mergeCell ref="M27:N27"/>
    <mergeCell ref="Z27:AA27"/>
    <mergeCell ref="AB27:AD27"/>
    <mergeCell ref="S24:T24"/>
    <mergeCell ref="U24:V24"/>
    <mergeCell ref="W24:X24"/>
    <mergeCell ref="A24:B24"/>
    <mergeCell ref="C24:D24"/>
    <mergeCell ref="E24:F24"/>
    <mergeCell ref="G24:H24"/>
    <mergeCell ref="I24:J24"/>
    <mergeCell ref="K24:L24"/>
    <mergeCell ref="A25:B25"/>
    <mergeCell ref="C25:AD25"/>
    <mergeCell ref="M24:N24"/>
    <mergeCell ref="O24:P24"/>
    <mergeCell ref="Q24:R24"/>
    <mergeCell ref="Z23:AA23"/>
    <mergeCell ref="AB23:AD23"/>
    <mergeCell ref="Y24:AD24"/>
    <mergeCell ref="AB19:AD20"/>
    <mergeCell ref="M17:N17"/>
    <mergeCell ref="O17:R17"/>
    <mergeCell ref="S18:T18"/>
    <mergeCell ref="U18:V18"/>
    <mergeCell ref="W18:Z18"/>
    <mergeCell ref="W19:W20"/>
    <mergeCell ref="X19:Z20"/>
    <mergeCell ref="AA19:AA20"/>
    <mergeCell ref="B19:V19"/>
    <mergeCell ref="B20:V20"/>
    <mergeCell ref="Y11:AD11"/>
    <mergeCell ref="A14:B14"/>
    <mergeCell ref="I11:J11"/>
    <mergeCell ref="K11:L11"/>
    <mergeCell ref="M11:N11"/>
    <mergeCell ref="A21:A23"/>
    <mergeCell ref="B17:E17"/>
    <mergeCell ref="G17:J17"/>
    <mergeCell ref="K17:L17"/>
    <mergeCell ref="AA18:AB18"/>
    <mergeCell ref="AC18:AD18"/>
    <mergeCell ref="B16:E16"/>
    <mergeCell ref="G16:J16"/>
    <mergeCell ref="K16:L16"/>
    <mergeCell ref="M16:N16"/>
    <mergeCell ref="O16:R16"/>
    <mergeCell ref="A19:A20"/>
    <mergeCell ref="S17:T17"/>
    <mergeCell ref="U17:V17"/>
    <mergeCell ref="W17:Z17"/>
    <mergeCell ref="AA17:AB17"/>
    <mergeCell ref="AC17:AD17"/>
    <mergeCell ref="B18:E18"/>
    <mergeCell ref="G18:J18"/>
    <mergeCell ref="AA16:AB16"/>
    <mergeCell ref="AC16:AD16"/>
    <mergeCell ref="S15:T15"/>
    <mergeCell ref="U15:V15"/>
    <mergeCell ref="W15:Z15"/>
    <mergeCell ref="AA15:AB15"/>
    <mergeCell ref="AC15:AD15"/>
    <mergeCell ref="C12:AD12"/>
    <mergeCell ref="A15:E15"/>
    <mergeCell ref="F15:F18"/>
    <mergeCell ref="AB14:AD14"/>
    <mergeCell ref="K18:L18"/>
    <mergeCell ref="M18:N18"/>
    <mergeCell ref="O18:R18"/>
    <mergeCell ref="Z14:AA14"/>
    <mergeCell ref="AC4:AD4"/>
    <mergeCell ref="U3:V3"/>
    <mergeCell ref="U4:V4"/>
    <mergeCell ref="B8:K8"/>
    <mergeCell ref="U10:V10"/>
    <mergeCell ref="AA6:AA7"/>
    <mergeCell ref="X6:Z7"/>
    <mergeCell ref="B6:V6"/>
    <mergeCell ref="B7:V7"/>
    <mergeCell ref="Z8:AD8"/>
    <mergeCell ref="AB9:AD9"/>
    <mergeCell ref="AB10:AD10"/>
    <mergeCell ref="Z9:AA9"/>
    <mergeCell ref="Z10:AA10"/>
    <mergeCell ref="AB6:AD7"/>
    <mergeCell ref="B9:K9"/>
    <mergeCell ref="B10:K10"/>
    <mergeCell ref="W10:X10"/>
    <mergeCell ref="U9:V9"/>
    <mergeCell ref="W9:X9"/>
    <mergeCell ref="G3:J3"/>
    <mergeCell ref="G4:J4"/>
    <mergeCell ref="K3:L3"/>
    <mergeCell ref="M3:N3"/>
    <mergeCell ref="W4:Z4"/>
    <mergeCell ref="L8:M8"/>
    <mergeCell ref="L9:M9"/>
    <mergeCell ref="N8:O8"/>
    <mergeCell ref="N9:O9"/>
    <mergeCell ref="P8:T8"/>
    <mergeCell ref="P9:T9"/>
    <mergeCell ref="O5:R5"/>
    <mergeCell ref="S5:T5"/>
    <mergeCell ref="U5:V5"/>
    <mergeCell ref="A1:B1"/>
    <mergeCell ref="Z1:AA1"/>
    <mergeCell ref="M5:N5"/>
    <mergeCell ref="O3:R3"/>
    <mergeCell ref="M1:N1"/>
    <mergeCell ref="AA2:AB2"/>
    <mergeCell ref="M2:N2"/>
    <mergeCell ref="O2:R2"/>
    <mergeCell ref="S2:T2"/>
    <mergeCell ref="S3:T3"/>
    <mergeCell ref="O4:R4"/>
    <mergeCell ref="S4:T4"/>
    <mergeCell ref="W3:Z3"/>
    <mergeCell ref="AA3:AB3"/>
    <mergeCell ref="C1:L1"/>
    <mergeCell ref="AB1:AD1"/>
    <mergeCell ref="A2:E2"/>
    <mergeCell ref="B3:E3"/>
    <mergeCell ref="W5:Z5"/>
    <mergeCell ref="AA5:AB5"/>
    <mergeCell ref="AC2:AD2"/>
    <mergeCell ref="AC5:AD5"/>
    <mergeCell ref="AC3:AD3"/>
    <mergeCell ref="AA4:AB4"/>
    <mergeCell ref="G5:J5"/>
    <mergeCell ref="K5:L5"/>
    <mergeCell ref="F2:F5"/>
    <mergeCell ref="G2:J2"/>
    <mergeCell ref="K2:L2"/>
    <mergeCell ref="B4:E4"/>
    <mergeCell ref="B5:E5"/>
    <mergeCell ref="A12:B12"/>
    <mergeCell ref="O11:P11"/>
    <mergeCell ref="K4:L4"/>
    <mergeCell ref="M4:N4"/>
    <mergeCell ref="Q11:R11"/>
    <mergeCell ref="S11:T11"/>
    <mergeCell ref="A11:B11"/>
    <mergeCell ref="C11:D11"/>
    <mergeCell ref="E11:F11"/>
    <mergeCell ref="G11:H11"/>
    <mergeCell ref="A6:A7"/>
    <mergeCell ref="L10:M10"/>
    <mergeCell ref="N10:O10"/>
    <mergeCell ref="P10:T10"/>
    <mergeCell ref="A8:A10"/>
    <mergeCell ref="L35:M35"/>
    <mergeCell ref="N35:O35"/>
    <mergeCell ref="P35:T35"/>
    <mergeCell ref="L36:M36"/>
    <mergeCell ref="N36:O36"/>
    <mergeCell ref="P36:T36"/>
    <mergeCell ref="U11:V11"/>
    <mergeCell ref="W11:X11"/>
    <mergeCell ref="C14:L14"/>
    <mergeCell ref="M14:N14"/>
    <mergeCell ref="G15:J15"/>
    <mergeCell ref="K15:L15"/>
    <mergeCell ref="M15:N15"/>
    <mergeCell ref="O15:R15"/>
    <mergeCell ref="B23:K23"/>
    <mergeCell ref="B22:K22"/>
    <mergeCell ref="B21:K21"/>
    <mergeCell ref="L21:M21"/>
    <mergeCell ref="N21:O21"/>
    <mergeCell ref="P21:T21"/>
    <mergeCell ref="L22:M22"/>
    <mergeCell ref="N22:O22"/>
    <mergeCell ref="P22:T22"/>
    <mergeCell ref="L23:M23"/>
  </mergeCells>
  <phoneticPr fontId="1"/>
  <dataValidations count="4">
    <dataValidation type="list" allowBlank="1" showInputMessage="1" showErrorMessage="1" sqref="B6:V7 B19:V20 B32:V33" xr:uid="{1A91495C-1BD6-43EC-ACB9-EC3207801E43}">
      <formula1>$AO$5:$AO$21</formula1>
    </dataValidation>
    <dataValidation type="list" allowBlank="1" showInputMessage="1" showErrorMessage="1" sqref="AB1:AD1 AB14:AD14 AB27:AD27" xr:uid="{CEE941D4-1D44-43F6-BA61-0A025113D3A8}">
      <formula1>$AL$4:$AL$7</formula1>
    </dataValidation>
    <dataValidation type="list" allowBlank="1" showInputMessage="1" showErrorMessage="1" sqref="B22:B23 B9:B10 B35:B36" xr:uid="{D286F9BD-101B-4F37-9D4C-D3A407844CBA}">
      <formula1>$AL$53:$AL$78</formula1>
    </dataValidation>
    <dataValidation type="list" allowBlank="1" showInputMessage="1" showErrorMessage="1" sqref="G16:J18 G3:J5 O3:R5 W16:Z18 W3:Z5 O16:R18 G29:J31 O29:R31 W29:Z31" xr:uid="{2C30625B-3ED8-4E60-A1E8-A233602E9E7B}">
      <formula1>$AR$2:$AR$38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  <headerFooter>
    <oddHeader>&amp;L八百八町浮世草子NPC管理表</oddHeader>
    <oddFooter>&amp;RVer  α1.0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20</xdr:col>
                    <xdr:colOff>95250</xdr:colOff>
                    <xdr:row>21</xdr:row>
                    <xdr:rowOff>9525</xdr:rowOff>
                  </from>
                  <to>
                    <xdr:col>22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20</xdr:col>
                    <xdr:colOff>85725</xdr:colOff>
                    <xdr:row>22</xdr:row>
                    <xdr:rowOff>0</xdr:rowOff>
                  </from>
                  <to>
                    <xdr:col>21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20</xdr:col>
                    <xdr:colOff>85725</xdr:colOff>
                    <xdr:row>22</xdr:row>
                    <xdr:rowOff>228600</xdr:rowOff>
                  </from>
                  <to>
                    <xdr:col>21</xdr:col>
                    <xdr:colOff>190500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20</xdr:col>
                    <xdr:colOff>114300</xdr:colOff>
                    <xdr:row>34</xdr:row>
                    <xdr:rowOff>9525</xdr:rowOff>
                  </from>
                  <to>
                    <xdr:col>22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20</xdr:col>
                    <xdr:colOff>104775</xdr:colOff>
                    <xdr:row>35</xdr:row>
                    <xdr:rowOff>0</xdr:rowOff>
                  </from>
                  <to>
                    <xdr:col>22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20</xdr:col>
                    <xdr:colOff>104775</xdr:colOff>
                    <xdr:row>36</xdr:row>
                    <xdr:rowOff>9525</xdr:rowOff>
                  </from>
                  <to>
                    <xdr:col>22</xdr:col>
                    <xdr:colOff>9525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25</xdr:col>
                    <xdr:colOff>85725</xdr:colOff>
                    <xdr:row>21</xdr:row>
                    <xdr:rowOff>19050</xdr:rowOff>
                  </from>
                  <to>
                    <xdr:col>27</xdr:col>
                    <xdr:colOff>66675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25</xdr:col>
                    <xdr:colOff>85725</xdr:colOff>
                    <xdr:row>22</xdr:row>
                    <xdr:rowOff>9525</xdr:rowOff>
                  </from>
                  <to>
                    <xdr:col>26</xdr:col>
                    <xdr:colOff>190500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25</xdr:col>
                    <xdr:colOff>76200</xdr:colOff>
                    <xdr:row>34</xdr:row>
                    <xdr:rowOff>9525</xdr:rowOff>
                  </from>
                  <to>
                    <xdr:col>26</xdr:col>
                    <xdr:colOff>180975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25</xdr:col>
                    <xdr:colOff>76200</xdr:colOff>
                    <xdr:row>35</xdr:row>
                    <xdr:rowOff>0</xdr:rowOff>
                  </from>
                  <to>
                    <xdr:col>26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4" name="Check Box 2">
              <controlPr defaultSize="0" autoFill="0" autoLine="0" autoPict="0">
                <anchor moveWithCells="1">
                  <from>
                    <xdr:col>20</xdr:col>
                    <xdr:colOff>95250</xdr:colOff>
                    <xdr:row>8</xdr:row>
                    <xdr:rowOff>9525</xdr:rowOff>
                  </from>
                  <to>
                    <xdr:col>22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5" name="Check Box 3">
              <controlPr defaultSize="0" autoFill="0" autoLine="0" autoPict="0">
                <anchor moveWithCells="1">
                  <from>
                    <xdr:col>20</xdr:col>
                    <xdr:colOff>85725</xdr:colOff>
                    <xdr:row>9</xdr:row>
                    <xdr:rowOff>9525</xdr:rowOff>
                  </from>
                  <to>
                    <xdr:col>21</xdr:col>
                    <xdr:colOff>190500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6" name="Check Box 4">
              <controlPr defaultSize="0" autoFill="0" autoLine="0" autoPict="0">
                <anchor moveWithCells="1">
                  <from>
                    <xdr:col>20</xdr:col>
                    <xdr:colOff>76200</xdr:colOff>
                    <xdr:row>10</xdr:row>
                    <xdr:rowOff>19050</xdr:rowOff>
                  </from>
                  <to>
                    <xdr:col>21</xdr:col>
                    <xdr:colOff>180975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>
                <anchor moveWithCells="1">
                  <from>
                    <xdr:col>25</xdr:col>
                    <xdr:colOff>95250</xdr:colOff>
                    <xdr:row>8</xdr:row>
                    <xdr:rowOff>9525</xdr:rowOff>
                  </from>
                  <to>
                    <xdr:col>27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Check Box 13">
              <controlPr defaultSize="0" autoFill="0" autoLine="0" autoPict="0">
                <anchor moveWithCells="1">
                  <from>
                    <xdr:col>25</xdr:col>
                    <xdr:colOff>104775</xdr:colOff>
                    <xdr:row>9</xdr:row>
                    <xdr:rowOff>9525</xdr:rowOff>
                  </from>
                  <to>
                    <xdr:col>27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DFC24-0690-460A-A9B9-4C6D02F4540A}">
  <dimension ref="A1:AS69"/>
  <sheetViews>
    <sheetView view="pageBreakPreview" zoomScale="125" zoomScaleNormal="100" zoomScaleSheetLayoutView="125" workbookViewId="0">
      <selection activeCell="AO25" sqref="AO25"/>
    </sheetView>
  </sheetViews>
  <sheetFormatPr defaultRowHeight="18.75" x14ac:dyDescent="0.4"/>
  <cols>
    <col min="1" max="30" width="2.625" customWidth="1"/>
    <col min="35" max="40" width="9" style="5"/>
    <col min="41" max="41" width="70.375" style="5" customWidth="1"/>
    <col min="42" max="45" width="9" style="5"/>
  </cols>
  <sheetData>
    <row r="1" spans="1:45" ht="20.25" thickTop="1" thickBot="1" x14ac:dyDescent="0.45">
      <c r="A1" s="74" t="s">
        <v>0</v>
      </c>
      <c r="B1" s="38"/>
      <c r="C1" s="34"/>
      <c r="D1" s="35"/>
      <c r="E1" s="35"/>
      <c r="F1" s="35"/>
      <c r="G1" s="35"/>
      <c r="H1" s="35"/>
      <c r="I1" s="35"/>
      <c r="J1" s="35"/>
      <c r="K1" s="35"/>
      <c r="L1" s="36"/>
      <c r="M1" s="37" t="s">
        <v>7</v>
      </c>
      <c r="N1" s="38"/>
      <c r="O1" s="85"/>
      <c r="P1" s="86"/>
      <c r="Q1" s="86"/>
      <c r="R1" s="86"/>
      <c r="S1" s="86"/>
      <c r="T1" s="86"/>
      <c r="U1" s="139" t="s">
        <v>94</v>
      </c>
      <c r="V1" s="140"/>
      <c r="W1" s="75"/>
      <c r="X1" s="141" t="str">
        <f>IF(AJ3=0,"",AJ3)</f>
        <v/>
      </c>
      <c r="Y1" s="142"/>
      <c r="Z1" s="75" t="s">
        <v>4</v>
      </c>
      <c r="AA1" s="38"/>
      <c r="AB1" s="85"/>
      <c r="AC1" s="86"/>
      <c r="AD1" s="87"/>
      <c r="AR1" s="5" t="s">
        <v>23</v>
      </c>
      <c r="AS1" s="5" t="s">
        <v>24</v>
      </c>
    </row>
    <row r="2" spans="1:45" ht="18.75" customHeight="1" x14ac:dyDescent="0.4">
      <c r="A2" s="88" t="s">
        <v>14</v>
      </c>
      <c r="B2" s="89"/>
      <c r="C2" s="89"/>
      <c r="D2" s="89"/>
      <c r="E2" s="90"/>
      <c r="F2" s="60" t="s">
        <v>5</v>
      </c>
      <c r="G2" s="39" t="s">
        <v>9</v>
      </c>
      <c r="H2" s="39"/>
      <c r="I2" s="39"/>
      <c r="J2" s="39"/>
      <c r="K2" s="39" t="s">
        <v>15</v>
      </c>
      <c r="L2" s="39"/>
      <c r="M2" s="39" t="s">
        <v>16</v>
      </c>
      <c r="N2" s="40"/>
      <c r="O2" s="41" t="s">
        <v>9</v>
      </c>
      <c r="P2" s="39"/>
      <c r="Q2" s="39"/>
      <c r="R2" s="39"/>
      <c r="S2" s="39" t="s">
        <v>15</v>
      </c>
      <c r="T2" s="39"/>
      <c r="U2" s="39" t="s">
        <v>16</v>
      </c>
      <c r="V2" s="132"/>
      <c r="W2" s="133" t="s">
        <v>9</v>
      </c>
      <c r="X2" s="89"/>
      <c r="Y2" s="89"/>
      <c r="Z2" s="134"/>
      <c r="AA2" s="39" t="s">
        <v>15</v>
      </c>
      <c r="AB2" s="39"/>
      <c r="AC2" s="39" t="s">
        <v>16</v>
      </c>
      <c r="AD2" s="95"/>
      <c r="AI2" s="6" t="s">
        <v>25</v>
      </c>
      <c r="AR2" s="5" t="s">
        <v>26</v>
      </c>
      <c r="AS2" s="5" t="s">
        <v>27</v>
      </c>
    </row>
    <row r="3" spans="1:45" x14ac:dyDescent="0.4">
      <c r="A3" s="1" t="s">
        <v>1</v>
      </c>
      <c r="B3" s="91"/>
      <c r="C3" s="92"/>
      <c r="D3" s="92"/>
      <c r="E3" s="93"/>
      <c r="F3" s="61"/>
      <c r="G3" s="79"/>
      <c r="H3" s="79"/>
      <c r="I3" s="79"/>
      <c r="J3" s="79"/>
      <c r="K3" s="80"/>
      <c r="L3" s="80"/>
      <c r="M3" s="97" t="str">
        <f>_xlfn.IFNA(K3+VLOOKUP(AF3,$A$3:$E$5,2,0),"")</f>
        <v/>
      </c>
      <c r="N3" s="131"/>
      <c r="O3" s="78"/>
      <c r="P3" s="79"/>
      <c r="Q3" s="79"/>
      <c r="R3" s="79"/>
      <c r="S3" s="80"/>
      <c r="T3" s="80"/>
      <c r="U3" s="97" t="str">
        <f>_xlfn.IFNA(S3+VLOOKUP(AG3,$A$3:$E$5,2,0),"")</f>
        <v/>
      </c>
      <c r="V3" s="103"/>
      <c r="W3" s="83"/>
      <c r="X3" s="84"/>
      <c r="Y3" s="84"/>
      <c r="Z3" s="84"/>
      <c r="AA3" s="80"/>
      <c r="AB3" s="80"/>
      <c r="AC3" s="97" t="str">
        <f>_xlfn.IFNA(AA3+VLOOKUP(AH3,$A$3:$E$5,2,0),"")</f>
        <v/>
      </c>
      <c r="AD3" s="98"/>
      <c r="AF3" t="str">
        <f>_xlfn.IFNA(VLOOKUP(G3,$AR$2:$AS$38,2,0),"")</f>
        <v/>
      </c>
      <c r="AG3" t="str">
        <f>_xlfn.IFNA(VLOOKUP(O3,$AR$2:$AS$38,2,0),"")</f>
        <v/>
      </c>
      <c r="AH3" t="str">
        <f>_xlfn.IFNA(VLOOKUP(W3,$AR$2:$AS$38,2,0),"")</f>
        <v/>
      </c>
      <c r="AI3" s="5" t="s">
        <v>28</v>
      </c>
      <c r="AJ3" s="5">
        <f>SUM(AJ4:AJ8)</f>
        <v>0</v>
      </c>
      <c r="AL3" s="7" t="s">
        <v>29</v>
      </c>
      <c r="AO3" s="7" t="s">
        <v>31</v>
      </c>
      <c r="AR3" s="5" t="s">
        <v>32</v>
      </c>
      <c r="AS3" s="5" t="s">
        <v>27</v>
      </c>
    </row>
    <row r="4" spans="1:45" x14ac:dyDescent="0.4">
      <c r="A4" s="2" t="s">
        <v>2</v>
      </c>
      <c r="B4" s="63"/>
      <c r="C4" s="64"/>
      <c r="D4" s="64"/>
      <c r="E4" s="65"/>
      <c r="F4" s="61"/>
      <c r="G4" s="82"/>
      <c r="H4" s="82"/>
      <c r="I4" s="82"/>
      <c r="J4" s="82"/>
      <c r="K4" s="71"/>
      <c r="L4" s="71"/>
      <c r="M4" s="72" t="str">
        <f>_xlfn.IFNA(K4+VLOOKUP(AF4,$A$3:$E$5,2,0),"")</f>
        <v/>
      </c>
      <c r="N4" s="73"/>
      <c r="O4" s="81"/>
      <c r="P4" s="82"/>
      <c r="Q4" s="82"/>
      <c r="R4" s="82"/>
      <c r="S4" s="71"/>
      <c r="T4" s="71"/>
      <c r="U4" s="72" t="str">
        <f>_xlfn.IFNA(S4+VLOOKUP(AG4,$A$3:$E$5,2,0),"")</f>
        <v/>
      </c>
      <c r="V4" s="104"/>
      <c r="W4" s="99"/>
      <c r="X4" s="82"/>
      <c r="Y4" s="82"/>
      <c r="Z4" s="82"/>
      <c r="AA4" s="71"/>
      <c r="AB4" s="71"/>
      <c r="AC4" s="72" t="str">
        <f>_xlfn.IFNA(AA4+VLOOKUP(AH4,$A$3:$E$5,2,0),"")</f>
        <v/>
      </c>
      <c r="AD4" s="102"/>
      <c r="AF4" t="str">
        <f>_xlfn.IFNA(VLOOKUP(G4,$AR$2:$AS$38,2,0),"")</f>
        <v/>
      </c>
      <c r="AG4" t="str">
        <f>_xlfn.IFNA(VLOOKUP(O4,$AR$2:$AS$38,2,0),"")</f>
        <v/>
      </c>
      <c r="AH4" t="str">
        <f>_xlfn.IFNA(VLOOKUP(W4,$AR$2:$AS$38,2,0),"")</f>
        <v/>
      </c>
      <c r="AI4" s="5" t="s">
        <v>29</v>
      </c>
      <c r="AJ4" s="5">
        <f>IFERROR(VLOOKUP(AB1,AL4:AM7,2,),0)</f>
        <v>0</v>
      </c>
      <c r="AL4" s="7" t="s">
        <v>33</v>
      </c>
      <c r="AM4" s="5">
        <v>0</v>
      </c>
      <c r="AN4" s="12" t="s">
        <v>30</v>
      </c>
      <c r="AO4" s="7"/>
      <c r="AR4" s="5" t="s">
        <v>34</v>
      </c>
      <c r="AS4" s="5" t="s">
        <v>35</v>
      </c>
    </row>
    <row r="5" spans="1:45" ht="19.5" thickBot="1" x14ac:dyDescent="0.45">
      <c r="A5" s="4" t="s">
        <v>3</v>
      </c>
      <c r="B5" s="66"/>
      <c r="C5" s="67"/>
      <c r="D5" s="67"/>
      <c r="E5" s="68"/>
      <c r="F5" s="62"/>
      <c r="G5" s="58"/>
      <c r="H5" s="58"/>
      <c r="I5" s="58"/>
      <c r="J5" s="58"/>
      <c r="K5" s="59"/>
      <c r="L5" s="59"/>
      <c r="M5" s="76" t="str">
        <f>_xlfn.IFNA(K5+VLOOKUP(AF5,$A$3:$E$5,2,0),"")</f>
        <v/>
      </c>
      <c r="N5" s="77"/>
      <c r="O5" s="100"/>
      <c r="P5" s="58"/>
      <c r="Q5" s="58"/>
      <c r="R5" s="58"/>
      <c r="S5" s="59"/>
      <c r="T5" s="59"/>
      <c r="U5" s="76" t="str">
        <f>_xlfn.IFNA(S5+VLOOKUP(AG5,$A$3:$E$5,2,0),"")</f>
        <v/>
      </c>
      <c r="V5" s="101"/>
      <c r="W5" s="94"/>
      <c r="X5" s="58"/>
      <c r="Y5" s="58"/>
      <c r="Z5" s="58"/>
      <c r="AA5" s="59"/>
      <c r="AB5" s="59"/>
      <c r="AC5" s="76" t="str">
        <f>_xlfn.IFNA(AA5+VLOOKUP(AH5,$A$3:$E$5,2,0),"")</f>
        <v/>
      </c>
      <c r="AD5" s="96"/>
      <c r="AF5" t="str">
        <f>_xlfn.IFNA(VLOOKUP(G5,$AR$2:$AS$38,2,0),"")</f>
        <v/>
      </c>
      <c r="AG5" t="str">
        <f>_xlfn.IFNA(VLOOKUP(O5,$AR$2:$AS$38,2,0),"")</f>
        <v/>
      </c>
      <c r="AH5" t="str">
        <f>_xlfn.IFNA(VLOOKUP(W5,$AR$2:$AS$38,2,0),"")</f>
        <v/>
      </c>
      <c r="AI5" s="5" t="s">
        <v>36</v>
      </c>
      <c r="AJ5" s="5">
        <f>IFERROR(VLOOKUP(B3,$AL$10:$AM$16,2),0)+IFERROR(VLOOKUP(B4,$AL$10:$AM$16,2),0)+IFERROR(VLOOKUP(B5,$AL$10:$AM$16,2),0)</f>
        <v>0</v>
      </c>
      <c r="AL5" s="7" t="s">
        <v>37</v>
      </c>
      <c r="AM5" s="5">
        <v>50</v>
      </c>
      <c r="AN5" s="12">
        <f>IFERROR(VLOOKUP(B6,$AO$5:$AP$21,2,FALSE),0)</f>
        <v>0</v>
      </c>
      <c r="AO5" s="8" t="s">
        <v>158</v>
      </c>
      <c r="AP5" s="7">
        <v>-10</v>
      </c>
      <c r="AR5" s="5" t="s">
        <v>38</v>
      </c>
      <c r="AS5" s="5" t="s">
        <v>35</v>
      </c>
    </row>
    <row r="6" spans="1:45" x14ac:dyDescent="0.4">
      <c r="A6" s="53" t="s">
        <v>6</v>
      </c>
      <c r="B6" s="14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6"/>
      <c r="AI6" s="7" t="s">
        <v>39</v>
      </c>
      <c r="AL6" s="7" t="s">
        <v>40</v>
      </c>
      <c r="AM6" s="5">
        <v>100</v>
      </c>
      <c r="AN6" s="12">
        <f>IFERROR(VLOOKUP(B7,$AO$5:$AP$21,2,FALSE),0)</f>
        <v>0</v>
      </c>
      <c r="AO6" s="8" t="s">
        <v>159</v>
      </c>
      <c r="AP6" s="5">
        <v>10</v>
      </c>
      <c r="AR6" s="5" t="s">
        <v>41</v>
      </c>
      <c r="AS6" s="5" t="s">
        <v>27</v>
      </c>
    </row>
    <row r="7" spans="1:45" ht="19.5" thickBot="1" x14ac:dyDescent="0.45">
      <c r="A7" s="54"/>
      <c r="B7" s="14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9"/>
      <c r="AI7" s="5" t="s">
        <v>42</v>
      </c>
      <c r="AJ7" s="5">
        <f>SUM(AK20:AK28)</f>
        <v>0</v>
      </c>
      <c r="AL7" s="7" t="s">
        <v>88</v>
      </c>
      <c r="AM7" s="5">
        <v>0</v>
      </c>
      <c r="AO7" s="8" t="s">
        <v>160</v>
      </c>
      <c r="AP7" s="5">
        <v>10</v>
      </c>
      <c r="AR7" s="5" t="s">
        <v>43</v>
      </c>
      <c r="AS7" s="5" t="s">
        <v>27</v>
      </c>
    </row>
    <row r="8" spans="1:45" ht="18.75" customHeight="1" x14ac:dyDescent="0.4">
      <c r="A8" s="55" t="s">
        <v>8</v>
      </c>
      <c r="B8" s="150" t="s">
        <v>9</v>
      </c>
      <c r="C8" s="150"/>
      <c r="D8" s="150"/>
      <c r="E8" s="150"/>
      <c r="F8" s="150"/>
      <c r="G8" s="150"/>
      <c r="H8" s="150"/>
      <c r="I8" s="150"/>
      <c r="J8" s="150"/>
      <c r="K8" s="150"/>
      <c r="L8" s="150" t="s">
        <v>10</v>
      </c>
      <c r="M8" s="150"/>
      <c r="N8" s="150"/>
      <c r="O8" s="150" t="s">
        <v>11</v>
      </c>
      <c r="P8" s="150"/>
      <c r="Q8" s="150" t="s">
        <v>12</v>
      </c>
      <c r="R8" s="150"/>
      <c r="S8" s="150" t="s">
        <v>13</v>
      </c>
      <c r="T8" s="151"/>
      <c r="U8" s="154" t="s">
        <v>20</v>
      </c>
      <c r="V8" s="155"/>
      <c r="W8" s="160" t="str">
        <f>IF(B4="","",_xlfn.IFNA(VLOOKUP(AR14,G3:N5,5,0),0)+_xlfn.IFNA(VLOOKUP(AR14,O3:V5,5,0),0)+_xlfn.IFNA(VLOOKUP(AR14,W3:AD5,5,0),0)+B4+5)</f>
        <v/>
      </c>
      <c r="X8" s="160"/>
      <c r="Y8" s="160"/>
      <c r="Z8" s="163" t="s">
        <v>92</v>
      </c>
      <c r="AA8" s="163"/>
      <c r="AB8" s="160" t="str">
        <f>IF(B5="","",ROUNDUP(B5+5,0))</f>
        <v/>
      </c>
      <c r="AC8" s="160"/>
      <c r="AD8" s="166"/>
      <c r="AI8" s="5" t="s">
        <v>44</v>
      </c>
      <c r="AJ8" s="5">
        <f>IFERROR(VLOOKUP(X31,AL35:AM40,2),0)</f>
        <v>0</v>
      </c>
      <c r="AO8" s="8" t="s">
        <v>161</v>
      </c>
      <c r="AP8" s="5">
        <v>15</v>
      </c>
      <c r="AR8" s="5" t="s">
        <v>45</v>
      </c>
      <c r="AS8" s="5" t="s">
        <v>27</v>
      </c>
    </row>
    <row r="9" spans="1:45" x14ac:dyDescent="0.4">
      <c r="A9" s="56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70" t="str">
        <f>_xlfn.IFNA(VLOOKUP(B9,$AI$45:$AN$70,2,0),"")</f>
        <v/>
      </c>
      <c r="M9" s="170"/>
      <c r="N9" s="170"/>
      <c r="O9" s="170" t="str">
        <f>_xlfn.IFNA(VLOOKUP(B9,$AI$45:$AN$70,4,0),"")</f>
        <v/>
      </c>
      <c r="P9" s="170"/>
      <c r="Q9" s="170" t="str">
        <f>_xlfn.IFNA(VLOOKUP(B9,$AI$45:$AN$70,5,0),"")</f>
        <v/>
      </c>
      <c r="R9" s="170"/>
      <c r="S9" s="170" t="str">
        <f>_xlfn.IFNA(VLOOKUP(B9,$AI$45:$AN$70,6,0),"")</f>
        <v/>
      </c>
      <c r="T9" s="171"/>
      <c r="U9" s="156"/>
      <c r="V9" s="157"/>
      <c r="W9" s="161"/>
      <c r="X9" s="161"/>
      <c r="Y9" s="161"/>
      <c r="Z9" s="164"/>
      <c r="AA9" s="164"/>
      <c r="AB9" s="161"/>
      <c r="AC9" s="161"/>
      <c r="AD9" s="167"/>
      <c r="AI9" s="7" t="s">
        <v>31</v>
      </c>
      <c r="AJ9" s="5">
        <f>SUM(AN5:AN10)</f>
        <v>0</v>
      </c>
      <c r="AL9" s="7" t="s">
        <v>36</v>
      </c>
      <c r="AO9" s="8" t="s">
        <v>162</v>
      </c>
      <c r="AP9" s="5">
        <v>15</v>
      </c>
      <c r="AR9" s="5" t="s">
        <v>46</v>
      </c>
      <c r="AS9" s="5" t="s">
        <v>27</v>
      </c>
    </row>
    <row r="10" spans="1:45" ht="19.5" thickBot="1" x14ac:dyDescent="0.45">
      <c r="A10" s="54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33" t="str">
        <f>_xlfn.IFNA(VLOOKUP(B10,$AI$45:$AN$70,2,0),"")</f>
        <v/>
      </c>
      <c r="M10" s="33"/>
      <c r="N10" s="33"/>
      <c r="O10" s="33" t="str">
        <f>_xlfn.IFNA(VLOOKUP(B10,$AI$45:$AN$70,4,0),"")</f>
        <v/>
      </c>
      <c r="P10" s="33"/>
      <c r="Q10" s="33" t="str">
        <f>_xlfn.IFNA(VLOOKUP(B10,$AI$45:$AN$70,5,0),"")</f>
        <v/>
      </c>
      <c r="R10" s="33"/>
      <c r="S10" s="33" t="str">
        <f>_xlfn.IFNA(VLOOKUP(B10,$AI$45:$AN$70,6,0),"")</f>
        <v/>
      </c>
      <c r="T10" s="152"/>
      <c r="U10" s="158"/>
      <c r="V10" s="159"/>
      <c r="W10" s="162"/>
      <c r="X10" s="162"/>
      <c r="Y10" s="162"/>
      <c r="Z10" s="165"/>
      <c r="AA10" s="165"/>
      <c r="AB10" s="162"/>
      <c r="AC10" s="162"/>
      <c r="AD10" s="168"/>
      <c r="AI10" s="5" t="e">
        <f>VLOOKUP(G3,$AR$2:$AS$38,2,0)</f>
        <v>#N/A</v>
      </c>
      <c r="AJ10" s="5" t="e">
        <f>VLOOKUP(O3,$AR$2:$AS$38,2,0)</f>
        <v>#N/A</v>
      </c>
      <c r="AK10" s="5" t="e">
        <f>VLOOKUP(W3,$AR$2:$AS$38,2,0)</f>
        <v>#N/A</v>
      </c>
      <c r="AL10" s="5">
        <v>6</v>
      </c>
      <c r="AM10" s="5">
        <v>0</v>
      </c>
      <c r="AO10" s="8" t="s">
        <v>163</v>
      </c>
      <c r="AP10" s="5">
        <v>15</v>
      </c>
      <c r="AR10" s="5" t="s">
        <v>47</v>
      </c>
      <c r="AS10" s="5" t="s">
        <v>27</v>
      </c>
    </row>
    <row r="11" spans="1:45" ht="19.5" thickBot="1" x14ac:dyDescent="0.45">
      <c r="AI11" s="5" t="e">
        <f>VLOOKUP(G4,$AR$2:$AS$38,2,0)</f>
        <v>#N/A</v>
      </c>
      <c r="AJ11" s="5" t="e">
        <f>VLOOKUP(O4,$AR$2:$AS$38,2,0)</f>
        <v>#N/A</v>
      </c>
      <c r="AK11" s="5" t="e">
        <f>VLOOKUP(W4,$AR$2:$AS$38,2,0)</f>
        <v>#N/A</v>
      </c>
      <c r="AL11" s="5">
        <v>7</v>
      </c>
      <c r="AM11" s="5">
        <v>12</v>
      </c>
      <c r="AO11" s="8" t="s">
        <v>164</v>
      </c>
      <c r="AP11" s="5">
        <v>15</v>
      </c>
      <c r="AR11" s="5" t="s">
        <v>48</v>
      </c>
      <c r="AS11" s="5" t="s">
        <v>27</v>
      </c>
    </row>
    <row r="12" spans="1:45" x14ac:dyDescent="0.4">
      <c r="A12" s="183">
        <v>1</v>
      </c>
      <c r="B12" s="186" t="s">
        <v>18</v>
      </c>
      <c r="C12" s="186"/>
      <c r="D12" s="186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44"/>
      <c r="R12" s="145"/>
      <c r="S12" s="211" t="s">
        <v>95</v>
      </c>
      <c r="T12" s="212"/>
      <c r="U12" s="213"/>
      <c r="V12" s="144"/>
      <c r="W12" s="214"/>
      <c r="X12" s="144" t="s">
        <v>96</v>
      </c>
      <c r="Y12" s="214"/>
      <c r="Z12" s="144"/>
      <c r="AA12" s="214"/>
      <c r="AB12" s="144" t="s">
        <v>97</v>
      </c>
      <c r="AC12" s="145"/>
      <c r="AD12" s="215"/>
      <c r="AI12" s="5" t="e">
        <f>VLOOKUP(G5,$AR$2:$AS$38,2,0)</f>
        <v>#N/A</v>
      </c>
      <c r="AJ12" s="5" t="e">
        <f>VLOOKUP(O5,$AR$2:$AS$38,2,0)</f>
        <v>#N/A</v>
      </c>
      <c r="AK12" s="5" t="e">
        <f>VLOOKUP(W5,$AR$2:$AS$38,2,0)</f>
        <v>#N/A</v>
      </c>
      <c r="AL12" s="5">
        <v>8</v>
      </c>
      <c r="AM12" s="5">
        <v>27</v>
      </c>
      <c r="AO12" s="8" t="s">
        <v>165</v>
      </c>
      <c r="AP12" s="5">
        <v>15</v>
      </c>
      <c r="AR12" s="5" t="s">
        <v>49</v>
      </c>
      <c r="AS12" s="5" t="s">
        <v>35</v>
      </c>
    </row>
    <row r="13" spans="1:45" x14ac:dyDescent="0.4">
      <c r="A13" s="184"/>
      <c r="B13" s="185" t="s">
        <v>17</v>
      </c>
      <c r="C13" s="185"/>
      <c r="D13" s="185"/>
      <c r="G13" s="174"/>
      <c r="H13" s="175"/>
      <c r="I13" s="175" t="s">
        <v>89</v>
      </c>
      <c r="J13" s="175"/>
      <c r="M13" s="175"/>
      <c r="N13" s="175"/>
      <c r="O13" s="175" t="s">
        <v>90</v>
      </c>
      <c r="P13" s="175"/>
      <c r="S13" s="23"/>
      <c r="U13" s="13" t="s">
        <v>91</v>
      </c>
      <c r="V13" s="23"/>
      <c r="W13" s="20"/>
      <c r="X13" s="20"/>
      <c r="Y13" s="175"/>
      <c r="Z13" s="175"/>
      <c r="AA13" s="175" t="s">
        <v>93</v>
      </c>
      <c r="AB13" s="175"/>
      <c r="AC13" s="175"/>
      <c r="AD13" s="176"/>
      <c r="AL13" s="5">
        <v>9</v>
      </c>
      <c r="AM13" s="5">
        <v>44</v>
      </c>
      <c r="AO13" s="8" t="s">
        <v>166</v>
      </c>
      <c r="AP13" s="5">
        <v>15</v>
      </c>
      <c r="AR13" s="5" t="s">
        <v>50</v>
      </c>
      <c r="AS13" s="5" t="s">
        <v>27</v>
      </c>
    </row>
    <row r="14" spans="1:45" x14ac:dyDescent="0.4">
      <c r="A14" s="177">
        <v>2</v>
      </c>
      <c r="B14" s="179" t="s">
        <v>18</v>
      </c>
      <c r="C14" s="179"/>
      <c r="D14" s="179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1"/>
      <c r="R14" s="182"/>
      <c r="S14" s="187" t="s">
        <v>95</v>
      </c>
      <c r="T14" s="188"/>
      <c r="U14" s="189"/>
      <c r="V14" s="181"/>
      <c r="W14" s="182"/>
      <c r="X14" s="181" t="s">
        <v>96</v>
      </c>
      <c r="Y14" s="182"/>
      <c r="Z14" s="181"/>
      <c r="AA14" s="182"/>
      <c r="AB14" s="181" t="s">
        <v>97</v>
      </c>
      <c r="AC14" s="190"/>
      <c r="AD14" s="191"/>
      <c r="AL14" s="5">
        <v>10</v>
      </c>
      <c r="AM14" s="5">
        <v>64</v>
      </c>
      <c r="AO14" s="8" t="s">
        <v>167</v>
      </c>
      <c r="AP14" s="5">
        <v>10</v>
      </c>
      <c r="AR14" s="5" t="s">
        <v>51</v>
      </c>
      <c r="AS14" s="5" t="s">
        <v>27</v>
      </c>
    </row>
    <row r="15" spans="1:45" x14ac:dyDescent="0.4">
      <c r="A15" s="178"/>
      <c r="B15" s="173" t="s">
        <v>17</v>
      </c>
      <c r="C15" s="173"/>
      <c r="D15" s="173"/>
      <c r="E15" s="16"/>
      <c r="F15" s="17"/>
      <c r="G15" s="174"/>
      <c r="H15" s="175"/>
      <c r="I15" s="13" t="s">
        <v>89</v>
      </c>
      <c r="J15" s="13"/>
      <c r="K15" s="13"/>
      <c r="L15" s="13"/>
      <c r="M15" s="13"/>
      <c r="N15" s="13"/>
      <c r="O15" s="13" t="s">
        <v>90</v>
      </c>
      <c r="P15" s="13"/>
      <c r="Q15" s="13"/>
      <c r="R15" s="13"/>
      <c r="S15" s="13"/>
      <c r="T15" s="13"/>
      <c r="U15" s="13" t="s">
        <v>91</v>
      </c>
      <c r="V15" s="13"/>
      <c r="W15" s="13"/>
      <c r="X15" s="13"/>
      <c r="Y15" s="13"/>
      <c r="Z15" s="13"/>
      <c r="AA15" s="13" t="s">
        <v>93</v>
      </c>
      <c r="AB15" s="13"/>
      <c r="AC15" s="175"/>
      <c r="AD15" s="176"/>
      <c r="AI15" s="6"/>
      <c r="AL15" s="5">
        <v>11</v>
      </c>
      <c r="AM15" s="5">
        <v>86</v>
      </c>
      <c r="AR15" s="5" t="s">
        <v>52</v>
      </c>
      <c r="AS15" s="5" t="s">
        <v>35</v>
      </c>
    </row>
    <row r="16" spans="1:45" x14ac:dyDescent="0.4">
      <c r="A16" s="192">
        <v>3</v>
      </c>
      <c r="B16" s="193" t="s">
        <v>18</v>
      </c>
      <c r="C16" s="193"/>
      <c r="D16" s="193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1"/>
      <c r="R16" s="182"/>
      <c r="S16" s="187" t="s">
        <v>95</v>
      </c>
      <c r="T16" s="188"/>
      <c r="U16" s="189"/>
      <c r="V16" s="181"/>
      <c r="W16" s="182"/>
      <c r="X16" s="181" t="s">
        <v>96</v>
      </c>
      <c r="Y16" s="182"/>
      <c r="Z16" s="181"/>
      <c r="AA16" s="182"/>
      <c r="AB16" s="181" t="s">
        <v>97</v>
      </c>
      <c r="AC16" s="190"/>
      <c r="AD16" s="191"/>
      <c r="AL16" s="5">
        <v>12</v>
      </c>
      <c r="AM16" s="5">
        <v>111</v>
      </c>
      <c r="AO16" s="7" t="s">
        <v>76</v>
      </c>
      <c r="AP16" s="5">
        <v>20</v>
      </c>
      <c r="AR16" s="5" t="s">
        <v>53</v>
      </c>
      <c r="AS16" s="5" t="s">
        <v>27</v>
      </c>
    </row>
    <row r="17" spans="1:45" x14ac:dyDescent="0.4">
      <c r="A17" s="184"/>
      <c r="B17" s="185" t="s">
        <v>17</v>
      </c>
      <c r="C17" s="185"/>
      <c r="D17" s="185"/>
      <c r="G17" s="194"/>
      <c r="H17" s="194"/>
      <c r="I17" s="9" t="s">
        <v>89</v>
      </c>
      <c r="J17" s="9"/>
      <c r="K17" s="9"/>
      <c r="L17" s="9"/>
      <c r="M17" s="9"/>
      <c r="N17" s="9"/>
      <c r="O17" s="9" t="s">
        <v>90</v>
      </c>
      <c r="P17" s="9"/>
      <c r="Q17" s="9"/>
      <c r="R17" s="9"/>
      <c r="S17" s="13"/>
      <c r="T17" s="13"/>
      <c r="U17" s="13" t="s">
        <v>91</v>
      </c>
      <c r="V17" s="13"/>
      <c r="W17" s="13"/>
      <c r="X17" s="13"/>
      <c r="Y17" s="13"/>
      <c r="Z17" s="13"/>
      <c r="AA17" s="13" t="s">
        <v>93</v>
      </c>
      <c r="AB17" s="13"/>
      <c r="AC17" s="175"/>
      <c r="AD17" s="176"/>
      <c r="AO17" s="7" t="s">
        <v>82</v>
      </c>
      <c r="AP17" s="5">
        <v>30</v>
      </c>
      <c r="AR17" s="5" t="s">
        <v>54</v>
      </c>
      <c r="AS17" s="5" t="s">
        <v>35</v>
      </c>
    </row>
    <row r="18" spans="1:45" x14ac:dyDescent="0.4">
      <c r="A18" s="177">
        <v>4</v>
      </c>
      <c r="B18" s="179" t="s">
        <v>18</v>
      </c>
      <c r="C18" s="179"/>
      <c r="D18" s="179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1"/>
      <c r="R18" s="182"/>
      <c r="S18" s="187" t="s">
        <v>95</v>
      </c>
      <c r="T18" s="188"/>
      <c r="U18" s="189"/>
      <c r="V18" s="181"/>
      <c r="W18" s="182"/>
      <c r="X18" s="181" t="s">
        <v>96</v>
      </c>
      <c r="Y18" s="182"/>
      <c r="Z18" s="181"/>
      <c r="AA18" s="182"/>
      <c r="AB18" s="181" t="s">
        <v>97</v>
      </c>
      <c r="AC18" s="190"/>
      <c r="AD18" s="191"/>
      <c r="AO18" s="7" t="s">
        <v>84</v>
      </c>
      <c r="AP18" s="5">
        <v>30</v>
      </c>
      <c r="AR18" s="5" t="s">
        <v>55</v>
      </c>
      <c r="AS18" s="5" t="s">
        <v>27</v>
      </c>
    </row>
    <row r="19" spans="1:45" x14ac:dyDescent="0.4">
      <c r="A19" s="178"/>
      <c r="B19" s="173" t="s">
        <v>17</v>
      </c>
      <c r="C19" s="173"/>
      <c r="D19" s="173"/>
      <c r="E19" s="16"/>
      <c r="F19" s="17"/>
      <c r="G19" s="174"/>
      <c r="H19" s="175"/>
      <c r="I19" s="13" t="s">
        <v>89</v>
      </c>
      <c r="J19" s="13"/>
      <c r="K19" s="13"/>
      <c r="L19" s="13"/>
      <c r="M19" s="13"/>
      <c r="N19" s="13"/>
      <c r="O19" s="13" t="s">
        <v>90</v>
      </c>
      <c r="P19" s="13"/>
      <c r="Q19" s="13"/>
      <c r="R19" s="13"/>
      <c r="S19" s="13"/>
      <c r="T19" s="13"/>
      <c r="U19" s="13" t="s">
        <v>91</v>
      </c>
      <c r="V19" s="13"/>
      <c r="W19" s="13"/>
      <c r="X19" s="13"/>
      <c r="Y19" s="13"/>
      <c r="Z19" s="13"/>
      <c r="AA19" s="13" t="s">
        <v>93</v>
      </c>
      <c r="AB19" s="13"/>
      <c r="AC19" s="175"/>
      <c r="AD19" s="176"/>
      <c r="AI19" s="7"/>
      <c r="AK19" s="11" t="s">
        <v>42</v>
      </c>
      <c r="AL19" s="7" t="s">
        <v>56</v>
      </c>
      <c r="AO19" s="7" t="s">
        <v>85</v>
      </c>
      <c r="AP19" s="5">
        <v>40</v>
      </c>
      <c r="AR19" s="5" t="s">
        <v>57</v>
      </c>
      <c r="AS19" s="5" t="s">
        <v>27</v>
      </c>
    </row>
    <row r="20" spans="1:45" x14ac:dyDescent="0.4">
      <c r="A20" s="192">
        <v>5</v>
      </c>
      <c r="B20" s="193" t="s">
        <v>18</v>
      </c>
      <c r="C20" s="193"/>
      <c r="D20" s="193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1"/>
      <c r="R20" s="182"/>
      <c r="S20" s="187" t="s">
        <v>95</v>
      </c>
      <c r="T20" s="188"/>
      <c r="U20" s="189"/>
      <c r="V20" s="181"/>
      <c r="W20" s="182"/>
      <c r="X20" s="181" t="s">
        <v>96</v>
      </c>
      <c r="Y20" s="182"/>
      <c r="Z20" s="181"/>
      <c r="AA20" s="182"/>
      <c r="AB20" s="181" t="s">
        <v>97</v>
      </c>
      <c r="AC20" s="190"/>
      <c r="AD20" s="191"/>
      <c r="AK20" s="11">
        <f>IF(K3="",0,VLOOKUP(K3,$AL$21:$AM$27,2,TRUE))</f>
        <v>0</v>
      </c>
      <c r="AL20" s="7"/>
      <c r="AO20" s="7" t="s">
        <v>86</v>
      </c>
      <c r="AP20" s="5">
        <v>20</v>
      </c>
      <c r="AR20" s="5" t="s">
        <v>58</v>
      </c>
      <c r="AS20" s="5" t="s">
        <v>59</v>
      </c>
    </row>
    <row r="21" spans="1:45" x14ac:dyDescent="0.4">
      <c r="A21" s="184"/>
      <c r="B21" s="185" t="s">
        <v>17</v>
      </c>
      <c r="C21" s="185"/>
      <c r="D21" s="185"/>
      <c r="G21" s="174"/>
      <c r="H21" s="175"/>
      <c r="I21" s="13" t="s">
        <v>89</v>
      </c>
      <c r="J21" s="13"/>
      <c r="K21" s="13"/>
      <c r="L21" s="13"/>
      <c r="M21" s="13"/>
      <c r="N21" s="13"/>
      <c r="O21" s="13" t="s">
        <v>90</v>
      </c>
      <c r="P21" s="13"/>
      <c r="Q21" s="13"/>
      <c r="R21" s="13"/>
      <c r="S21" s="13"/>
      <c r="T21" s="13"/>
      <c r="U21" s="13" t="s">
        <v>91</v>
      </c>
      <c r="V21" s="13"/>
      <c r="W21" s="13"/>
      <c r="X21" s="13"/>
      <c r="Y21" s="13"/>
      <c r="Z21" s="13"/>
      <c r="AA21" s="13" t="s">
        <v>93</v>
      </c>
      <c r="AB21" s="13"/>
      <c r="AC21" s="175"/>
      <c r="AD21" s="176"/>
      <c r="AK21" s="11">
        <f t="shared" ref="AK21:AK22" si="0">IF(K4="",0,VLOOKUP(K4,$AL$21:$AM$27,2,TRUE))</f>
        <v>0</v>
      </c>
      <c r="AL21" s="5">
        <v>1</v>
      </c>
      <c r="AM21" s="5">
        <v>3</v>
      </c>
      <c r="AO21" s="7" t="s">
        <v>87</v>
      </c>
      <c r="AP21" s="5">
        <v>50</v>
      </c>
      <c r="AR21" s="7" t="s">
        <v>60</v>
      </c>
      <c r="AS21" s="7" t="s">
        <v>61</v>
      </c>
    </row>
    <row r="22" spans="1:45" x14ac:dyDescent="0.4">
      <c r="A22" s="177">
        <v>6</v>
      </c>
      <c r="B22" s="179" t="s">
        <v>18</v>
      </c>
      <c r="C22" s="179"/>
      <c r="D22" s="179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1"/>
      <c r="R22" s="182"/>
      <c r="S22" s="187" t="s">
        <v>95</v>
      </c>
      <c r="T22" s="188"/>
      <c r="U22" s="189"/>
      <c r="V22" s="181"/>
      <c r="W22" s="182"/>
      <c r="X22" s="181" t="s">
        <v>96</v>
      </c>
      <c r="Y22" s="182"/>
      <c r="Z22" s="181"/>
      <c r="AA22" s="182"/>
      <c r="AB22" s="181" t="s">
        <v>97</v>
      </c>
      <c r="AC22" s="190"/>
      <c r="AD22" s="191"/>
      <c r="AI22" s="7"/>
      <c r="AK22" s="11">
        <f t="shared" si="0"/>
        <v>0</v>
      </c>
      <c r="AL22" s="5">
        <v>2</v>
      </c>
      <c r="AM22" s="5">
        <v>9</v>
      </c>
      <c r="AR22" s="5" t="s">
        <v>62</v>
      </c>
      <c r="AS22" s="5" t="s">
        <v>27</v>
      </c>
    </row>
    <row r="23" spans="1:45" x14ac:dyDescent="0.4">
      <c r="A23" s="178"/>
      <c r="B23" s="173" t="s">
        <v>17</v>
      </c>
      <c r="C23" s="173"/>
      <c r="D23" s="173"/>
      <c r="E23" s="16"/>
      <c r="F23" s="17"/>
      <c r="G23" s="174"/>
      <c r="H23" s="175"/>
      <c r="I23" s="13" t="s">
        <v>89</v>
      </c>
      <c r="J23" s="13"/>
      <c r="K23" s="13"/>
      <c r="L23" s="13"/>
      <c r="M23" s="13"/>
      <c r="N23" s="13"/>
      <c r="O23" s="13" t="s">
        <v>90</v>
      </c>
      <c r="P23" s="13"/>
      <c r="Q23" s="13"/>
      <c r="R23" s="13"/>
      <c r="S23" s="13"/>
      <c r="T23" s="13"/>
      <c r="U23" s="13" t="s">
        <v>91</v>
      </c>
      <c r="V23" s="13"/>
      <c r="W23" s="13"/>
      <c r="X23" s="13"/>
      <c r="Y23" s="13"/>
      <c r="Z23" s="13"/>
      <c r="AA23" s="13" t="s">
        <v>93</v>
      </c>
      <c r="AB23" s="13"/>
      <c r="AC23" s="175"/>
      <c r="AD23" s="176"/>
      <c r="AK23" s="11">
        <f>IF(S3="",0,VLOOKUP(S3,$AL$21:$AM$27,2,TRUE))</f>
        <v>0</v>
      </c>
      <c r="AL23" s="5">
        <v>3</v>
      </c>
      <c r="AM23" s="5">
        <v>18</v>
      </c>
      <c r="AR23" s="5" t="s">
        <v>63</v>
      </c>
      <c r="AS23" s="5" t="s">
        <v>27</v>
      </c>
    </row>
    <row r="24" spans="1:45" x14ac:dyDescent="0.4">
      <c r="A24" s="192">
        <v>7</v>
      </c>
      <c r="B24" s="193" t="s">
        <v>18</v>
      </c>
      <c r="C24" s="193"/>
      <c r="D24" s="193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1"/>
      <c r="R24" s="182"/>
      <c r="S24" s="187" t="s">
        <v>95</v>
      </c>
      <c r="T24" s="188"/>
      <c r="U24" s="189"/>
      <c r="V24" s="181"/>
      <c r="W24" s="182"/>
      <c r="X24" s="181" t="s">
        <v>96</v>
      </c>
      <c r="Y24" s="182"/>
      <c r="Z24" s="181"/>
      <c r="AA24" s="182"/>
      <c r="AB24" s="181" t="s">
        <v>97</v>
      </c>
      <c r="AC24" s="190"/>
      <c r="AD24" s="191"/>
      <c r="AK24" s="11">
        <f t="shared" ref="AK24:AK25" si="1">IF(S4="",0,VLOOKUP(S4,$AL$21:$AM$27,2,TRUE))</f>
        <v>0</v>
      </c>
      <c r="AL24" s="5">
        <v>4</v>
      </c>
      <c r="AM24" s="5">
        <v>30</v>
      </c>
      <c r="AR24" s="7" t="s">
        <v>64</v>
      </c>
      <c r="AS24" s="7" t="s">
        <v>61</v>
      </c>
    </row>
    <row r="25" spans="1:45" x14ac:dyDescent="0.4">
      <c r="A25" s="184"/>
      <c r="B25" s="185" t="s">
        <v>17</v>
      </c>
      <c r="C25" s="185"/>
      <c r="D25" s="185"/>
      <c r="G25" s="174"/>
      <c r="H25" s="175"/>
      <c r="I25" s="13" t="s">
        <v>89</v>
      </c>
      <c r="J25" s="13"/>
      <c r="K25" s="13"/>
      <c r="L25" s="13"/>
      <c r="M25" s="13"/>
      <c r="N25" s="13"/>
      <c r="O25" s="13" t="s">
        <v>90</v>
      </c>
      <c r="P25" s="13"/>
      <c r="Q25" s="13"/>
      <c r="R25" s="13"/>
      <c r="S25" s="13"/>
      <c r="T25" s="13"/>
      <c r="U25" s="13" t="s">
        <v>91</v>
      </c>
      <c r="V25" s="13"/>
      <c r="W25" s="13"/>
      <c r="X25" s="13"/>
      <c r="Y25" s="13"/>
      <c r="Z25" s="13"/>
      <c r="AA25" s="13" t="s">
        <v>93</v>
      </c>
      <c r="AB25" s="13"/>
      <c r="AC25" s="175"/>
      <c r="AD25" s="176"/>
      <c r="AK25" s="11">
        <f t="shared" si="1"/>
        <v>0</v>
      </c>
      <c r="AL25" s="5">
        <v>5</v>
      </c>
      <c r="AM25" s="5">
        <v>45</v>
      </c>
      <c r="AR25" s="5" t="s">
        <v>65</v>
      </c>
      <c r="AS25" s="5" t="s">
        <v>59</v>
      </c>
    </row>
    <row r="26" spans="1:45" x14ac:dyDescent="0.4">
      <c r="A26" s="177">
        <v>8</v>
      </c>
      <c r="B26" s="179" t="s">
        <v>18</v>
      </c>
      <c r="C26" s="179"/>
      <c r="D26" s="179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1"/>
      <c r="R26" s="182"/>
      <c r="S26" s="187" t="s">
        <v>95</v>
      </c>
      <c r="T26" s="188"/>
      <c r="U26" s="189"/>
      <c r="V26" s="181"/>
      <c r="W26" s="182"/>
      <c r="X26" s="181" t="s">
        <v>96</v>
      </c>
      <c r="Y26" s="182"/>
      <c r="Z26" s="181"/>
      <c r="AA26" s="182"/>
      <c r="AB26" s="181" t="s">
        <v>97</v>
      </c>
      <c r="AC26" s="190"/>
      <c r="AD26" s="191"/>
      <c r="AK26" s="11">
        <f>IF(AA3="",0,VLOOKUP(AA3,$AL$21:$AM$27,2,TRUE))</f>
        <v>0</v>
      </c>
      <c r="AL26" s="5">
        <v>6</v>
      </c>
      <c r="AM26" s="5">
        <v>63</v>
      </c>
      <c r="AR26" s="5" t="s">
        <v>66</v>
      </c>
      <c r="AS26" s="5" t="s">
        <v>59</v>
      </c>
    </row>
    <row r="27" spans="1:45" x14ac:dyDescent="0.4">
      <c r="A27" s="178"/>
      <c r="B27" s="173" t="s">
        <v>17</v>
      </c>
      <c r="C27" s="173"/>
      <c r="D27" s="173"/>
      <c r="E27" s="16"/>
      <c r="F27" s="17"/>
      <c r="G27" s="174"/>
      <c r="H27" s="175"/>
      <c r="I27" s="13" t="s">
        <v>89</v>
      </c>
      <c r="J27" s="13"/>
      <c r="K27" s="13"/>
      <c r="L27" s="13"/>
      <c r="M27" s="13"/>
      <c r="N27" s="13"/>
      <c r="O27" s="13" t="s">
        <v>90</v>
      </c>
      <c r="P27" s="13"/>
      <c r="Q27" s="13"/>
      <c r="R27" s="13"/>
      <c r="S27" s="13"/>
      <c r="T27" s="13"/>
      <c r="U27" s="13" t="s">
        <v>91</v>
      </c>
      <c r="V27" s="13"/>
      <c r="W27" s="13"/>
      <c r="X27" s="13"/>
      <c r="Y27" s="13"/>
      <c r="Z27" s="13"/>
      <c r="AA27" s="13" t="s">
        <v>93</v>
      </c>
      <c r="AB27" s="13"/>
      <c r="AC27" s="175"/>
      <c r="AD27" s="176"/>
      <c r="AK27" s="11">
        <f t="shared" ref="AK27:AK28" si="2">IF(AA4="",0,VLOOKUP(AA4,$AL$21:$AM$27,2,TRUE))</f>
        <v>0</v>
      </c>
      <c r="AL27" s="5">
        <v>7</v>
      </c>
      <c r="AM27" s="5">
        <v>84</v>
      </c>
      <c r="AR27" s="5" t="s">
        <v>67</v>
      </c>
      <c r="AS27" s="5" t="s">
        <v>59</v>
      </c>
    </row>
    <row r="28" spans="1:45" x14ac:dyDescent="0.4">
      <c r="A28" s="192">
        <v>9</v>
      </c>
      <c r="B28" s="193" t="s">
        <v>18</v>
      </c>
      <c r="C28" s="193"/>
      <c r="D28" s="193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1"/>
      <c r="R28" s="182"/>
      <c r="S28" s="187" t="s">
        <v>95</v>
      </c>
      <c r="T28" s="188"/>
      <c r="U28" s="189"/>
      <c r="V28" s="181"/>
      <c r="W28" s="182"/>
      <c r="X28" s="181" t="s">
        <v>96</v>
      </c>
      <c r="Y28" s="182"/>
      <c r="Z28" s="181"/>
      <c r="AA28" s="182"/>
      <c r="AB28" s="181" t="s">
        <v>97</v>
      </c>
      <c r="AC28" s="190"/>
      <c r="AD28" s="191"/>
      <c r="AI28" s="6"/>
      <c r="AK28" s="11">
        <f t="shared" si="2"/>
        <v>0</v>
      </c>
      <c r="AR28" s="5" t="s">
        <v>68</v>
      </c>
      <c r="AS28" s="5" t="s">
        <v>59</v>
      </c>
    </row>
    <row r="29" spans="1:45" x14ac:dyDescent="0.4">
      <c r="A29" s="184"/>
      <c r="B29" s="185" t="s">
        <v>17</v>
      </c>
      <c r="C29" s="185"/>
      <c r="D29" s="185"/>
      <c r="G29" s="174"/>
      <c r="H29" s="175"/>
      <c r="I29" s="13" t="s">
        <v>89</v>
      </c>
      <c r="J29" s="13"/>
      <c r="K29" s="13"/>
      <c r="L29" s="13"/>
      <c r="M29" s="13"/>
      <c r="N29" s="13"/>
      <c r="O29" s="13" t="s">
        <v>90</v>
      </c>
      <c r="P29" s="13"/>
      <c r="Q29" s="13"/>
      <c r="R29" s="13"/>
      <c r="S29" s="13"/>
      <c r="T29" s="13"/>
      <c r="U29" s="13" t="s">
        <v>91</v>
      </c>
      <c r="V29" s="13"/>
      <c r="W29" s="13"/>
      <c r="X29" s="13"/>
      <c r="Y29" s="13"/>
      <c r="Z29" s="13"/>
      <c r="AA29" s="13" t="s">
        <v>93</v>
      </c>
      <c r="AB29" s="13"/>
      <c r="AC29" s="175"/>
      <c r="AD29" s="176"/>
      <c r="AK29" s="11"/>
      <c r="AR29" s="5" t="s">
        <v>69</v>
      </c>
      <c r="AS29" s="5" t="s">
        <v>59</v>
      </c>
    </row>
    <row r="30" spans="1:45" x14ac:dyDescent="0.4">
      <c r="A30" s="177">
        <v>10</v>
      </c>
      <c r="B30" s="179" t="s">
        <v>18</v>
      </c>
      <c r="C30" s="179"/>
      <c r="D30" s="179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1"/>
      <c r="R30" s="182"/>
      <c r="S30" s="187" t="s">
        <v>95</v>
      </c>
      <c r="T30" s="188"/>
      <c r="U30" s="189"/>
      <c r="V30" s="181"/>
      <c r="W30" s="182"/>
      <c r="X30" s="181" t="s">
        <v>96</v>
      </c>
      <c r="Y30" s="182"/>
      <c r="Z30" s="181"/>
      <c r="AA30" s="182"/>
      <c r="AB30" s="181" t="s">
        <v>97</v>
      </c>
      <c r="AC30" s="190"/>
      <c r="AD30" s="191"/>
      <c r="AK30" s="11"/>
      <c r="AR30" s="5" t="s">
        <v>70</v>
      </c>
      <c r="AS30" s="5" t="s">
        <v>59</v>
      </c>
    </row>
    <row r="31" spans="1:45" x14ac:dyDescent="0.4">
      <c r="A31" s="178"/>
      <c r="B31" s="173" t="s">
        <v>17</v>
      </c>
      <c r="C31" s="173"/>
      <c r="D31" s="173"/>
      <c r="E31" s="16"/>
      <c r="F31" s="17"/>
      <c r="G31" s="174"/>
      <c r="H31" s="175"/>
      <c r="I31" s="13" t="s">
        <v>89</v>
      </c>
      <c r="J31" s="13"/>
      <c r="K31" s="13"/>
      <c r="L31" s="13"/>
      <c r="M31" s="13"/>
      <c r="N31" s="13"/>
      <c r="O31" s="13" t="s">
        <v>90</v>
      </c>
      <c r="P31" s="13"/>
      <c r="Q31" s="13"/>
      <c r="R31" s="13"/>
      <c r="S31" s="13"/>
      <c r="T31" s="13"/>
      <c r="U31" s="13" t="s">
        <v>91</v>
      </c>
      <c r="V31" s="13"/>
      <c r="W31" s="13"/>
      <c r="X31" s="13"/>
      <c r="Y31" s="13"/>
      <c r="Z31" s="13"/>
      <c r="AA31" s="13" t="s">
        <v>93</v>
      </c>
      <c r="AB31" s="13"/>
      <c r="AC31" s="175"/>
      <c r="AD31" s="176"/>
      <c r="AK31" s="11"/>
      <c r="AR31" s="5" t="s">
        <v>71</v>
      </c>
      <c r="AS31" s="5" t="s">
        <v>59</v>
      </c>
    </row>
    <row r="32" spans="1:45" x14ac:dyDescent="0.4">
      <c r="A32" s="192">
        <v>11</v>
      </c>
      <c r="B32" s="193" t="s">
        <v>18</v>
      </c>
      <c r="C32" s="193"/>
      <c r="D32" s="193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1"/>
      <c r="R32" s="182"/>
      <c r="S32" s="187" t="s">
        <v>95</v>
      </c>
      <c r="T32" s="188"/>
      <c r="U32" s="189"/>
      <c r="V32" s="181"/>
      <c r="W32" s="182"/>
      <c r="X32" s="181" t="s">
        <v>96</v>
      </c>
      <c r="Y32" s="182"/>
      <c r="Z32" s="181"/>
      <c r="AA32" s="182"/>
      <c r="AB32" s="181" t="s">
        <v>97</v>
      </c>
      <c r="AC32" s="190"/>
      <c r="AD32" s="191"/>
      <c r="AI32" s="7"/>
      <c r="AR32" s="5" t="s">
        <v>72</v>
      </c>
      <c r="AS32" s="5" t="s">
        <v>59</v>
      </c>
    </row>
    <row r="33" spans="1:45" x14ac:dyDescent="0.4">
      <c r="A33" s="184"/>
      <c r="B33" s="185" t="s">
        <v>17</v>
      </c>
      <c r="C33" s="185"/>
      <c r="D33" s="185"/>
      <c r="G33" s="174"/>
      <c r="H33" s="175"/>
      <c r="I33" s="13" t="s">
        <v>89</v>
      </c>
      <c r="J33" s="13"/>
      <c r="K33" s="13"/>
      <c r="L33" s="13"/>
      <c r="M33" s="13"/>
      <c r="N33" s="13"/>
      <c r="O33" s="13" t="s">
        <v>90</v>
      </c>
      <c r="P33" s="13"/>
      <c r="Q33" s="13"/>
      <c r="R33" s="13"/>
      <c r="S33" s="21"/>
      <c r="T33" s="21"/>
      <c r="U33" s="21" t="s">
        <v>91</v>
      </c>
      <c r="V33" s="21"/>
      <c r="W33" s="21"/>
      <c r="X33" s="21"/>
      <c r="Y33" s="21"/>
      <c r="Z33" s="21"/>
      <c r="AA33" s="21" t="s">
        <v>93</v>
      </c>
      <c r="AB33" s="21"/>
      <c r="AC33" s="209"/>
      <c r="AD33" s="210"/>
      <c r="AR33" s="5" t="s">
        <v>73</v>
      </c>
      <c r="AS33" s="5" t="s">
        <v>59</v>
      </c>
    </row>
    <row r="34" spans="1:45" x14ac:dyDescent="0.4">
      <c r="A34" s="177">
        <v>12</v>
      </c>
      <c r="B34" s="179" t="s">
        <v>18</v>
      </c>
      <c r="C34" s="179"/>
      <c r="D34" s="179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1"/>
      <c r="R34" s="182"/>
      <c r="S34" s="187" t="s">
        <v>95</v>
      </c>
      <c r="T34" s="188"/>
      <c r="U34" s="189"/>
      <c r="V34" s="181"/>
      <c r="W34" s="182"/>
      <c r="X34" s="181" t="s">
        <v>96</v>
      </c>
      <c r="Y34" s="182"/>
      <c r="Z34" s="181"/>
      <c r="AA34" s="182"/>
      <c r="AB34" s="181" t="s">
        <v>97</v>
      </c>
      <c r="AC34" s="190"/>
      <c r="AD34" s="191"/>
      <c r="AL34" s="7" t="s">
        <v>74</v>
      </c>
      <c r="AR34" s="5" t="s">
        <v>168</v>
      </c>
      <c r="AS34" s="5" t="s">
        <v>169</v>
      </c>
    </row>
    <row r="35" spans="1:45" ht="19.5" thickBot="1" x14ac:dyDescent="0.45">
      <c r="A35" s="206"/>
      <c r="B35" s="207" t="s">
        <v>17</v>
      </c>
      <c r="C35" s="207"/>
      <c r="D35" s="207"/>
      <c r="E35" s="14"/>
      <c r="F35" s="15"/>
      <c r="G35" s="208"/>
      <c r="H35" s="195"/>
      <c r="I35" s="10" t="s">
        <v>89</v>
      </c>
      <c r="J35" s="10"/>
      <c r="K35" s="10"/>
      <c r="L35" s="10"/>
      <c r="M35" s="10"/>
      <c r="N35" s="10"/>
      <c r="O35" s="10" t="s">
        <v>90</v>
      </c>
      <c r="P35" s="10"/>
      <c r="Q35" s="10"/>
      <c r="R35" s="10"/>
      <c r="S35" s="10"/>
      <c r="T35" s="10"/>
      <c r="U35" s="10" t="s">
        <v>91</v>
      </c>
      <c r="V35" s="10"/>
      <c r="W35" s="10"/>
      <c r="X35" s="10"/>
      <c r="Y35" s="10"/>
      <c r="Z35" s="10"/>
      <c r="AA35" s="10" t="s">
        <v>93</v>
      </c>
      <c r="AB35" s="10"/>
      <c r="AC35" s="195"/>
      <c r="AD35" s="196"/>
      <c r="AI35" s="7"/>
      <c r="AL35" s="7"/>
      <c r="AR35" s="5" t="s">
        <v>75</v>
      </c>
      <c r="AS35" s="5" t="s">
        <v>59</v>
      </c>
    </row>
    <row r="36" spans="1:45" ht="19.5" thickBot="1" x14ac:dyDescent="0.45">
      <c r="AL36" s="7" t="s">
        <v>76</v>
      </c>
      <c r="AM36" s="5">
        <v>20</v>
      </c>
      <c r="AN36" s="7" t="s">
        <v>77</v>
      </c>
      <c r="AO36" s="7" t="s">
        <v>78</v>
      </c>
      <c r="AP36" s="7" t="s">
        <v>79</v>
      </c>
      <c r="AR36" s="5" t="s">
        <v>70</v>
      </c>
      <c r="AS36" s="5" t="s">
        <v>59</v>
      </c>
    </row>
    <row r="37" spans="1:45" x14ac:dyDescent="0.4">
      <c r="A37" s="197" t="s">
        <v>19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203"/>
      <c r="AL37" s="7" t="s">
        <v>82</v>
      </c>
      <c r="AM37" s="5">
        <v>30</v>
      </c>
      <c r="AR37" s="5" t="s">
        <v>80</v>
      </c>
      <c r="AS37" s="7" t="s">
        <v>81</v>
      </c>
    </row>
    <row r="38" spans="1:45" x14ac:dyDescent="0.4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4"/>
      <c r="AL38" s="7" t="s">
        <v>84</v>
      </c>
      <c r="AM38" s="5">
        <v>30</v>
      </c>
      <c r="AR38" s="5" t="s">
        <v>83</v>
      </c>
      <c r="AS38" s="7" t="s">
        <v>61</v>
      </c>
    </row>
    <row r="39" spans="1:45" ht="19.5" thickBot="1" x14ac:dyDescent="0.45">
      <c r="A39" s="201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5"/>
      <c r="AL39" s="7" t="s">
        <v>85</v>
      </c>
      <c r="AM39" s="5">
        <v>40</v>
      </c>
    </row>
    <row r="40" spans="1:45" x14ac:dyDescent="0.4">
      <c r="AL40" s="7" t="s">
        <v>86</v>
      </c>
      <c r="AM40" s="5">
        <v>20</v>
      </c>
    </row>
    <row r="41" spans="1:45" x14ac:dyDescent="0.4">
      <c r="AL41" s="7" t="s">
        <v>87</v>
      </c>
      <c r="AM41" s="5">
        <v>50</v>
      </c>
    </row>
    <row r="44" spans="1:45" x14ac:dyDescent="0.4">
      <c r="AI44" s="5" t="s">
        <v>98</v>
      </c>
      <c r="AJ44" s="5" t="s">
        <v>99</v>
      </c>
      <c r="AK44" s="5" t="s">
        <v>100</v>
      </c>
      <c r="AL44" s="5" t="s">
        <v>101</v>
      </c>
      <c r="AM44" s="5" t="s">
        <v>102</v>
      </c>
      <c r="AN44" s="5" t="s">
        <v>103</v>
      </c>
    </row>
    <row r="45" spans="1:45" x14ac:dyDescent="0.4">
      <c r="AI45" s="5" t="s">
        <v>104</v>
      </c>
      <c r="AJ45" s="5" t="s">
        <v>150</v>
      </c>
      <c r="AK45" s="5" t="s">
        <v>26</v>
      </c>
      <c r="AL45" s="5" t="s">
        <v>105</v>
      </c>
      <c r="AM45" s="5" t="s">
        <v>106</v>
      </c>
      <c r="AS45"/>
    </row>
    <row r="46" spans="1:45" x14ac:dyDescent="0.4">
      <c r="AI46" s="5" t="s">
        <v>107</v>
      </c>
      <c r="AJ46" s="5" t="s">
        <v>151</v>
      </c>
      <c r="AK46" s="5" t="s">
        <v>26</v>
      </c>
      <c r="AL46" s="5" t="s">
        <v>105</v>
      </c>
      <c r="AM46" s="5" t="s">
        <v>106</v>
      </c>
      <c r="AS46"/>
    </row>
    <row r="47" spans="1:45" x14ac:dyDescent="0.4">
      <c r="AI47" s="5" t="s">
        <v>108</v>
      </c>
      <c r="AJ47" s="5" t="s">
        <v>152</v>
      </c>
      <c r="AK47" s="5" t="s">
        <v>109</v>
      </c>
      <c r="AL47" s="5" t="s">
        <v>110</v>
      </c>
      <c r="AM47" s="5" t="s">
        <v>111</v>
      </c>
      <c r="AS47"/>
    </row>
    <row r="48" spans="1:45" x14ac:dyDescent="0.4">
      <c r="AI48" s="5" t="s">
        <v>112</v>
      </c>
      <c r="AJ48" s="5" t="s">
        <v>153</v>
      </c>
      <c r="AK48" s="5" t="s">
        <v>113</v>
      </c>
      <c r="AL48" s="5" t="s">
        <v>105</v>
      </c>
      <c r="AM48" s="5" t="s">
        <v>111</v>
      </c>
      <c r="AS48"/>
    </row>
    <row r="49" spans="35:45" x14ac:dyDescent="0.4">
      <c r="AI49" s="5" t="s">
        <v>114</v>
      </c>
      <c r="AJ49" s="5" t="s">
        <v>150</v>
      </c>
      <c r="AK49" s="5" t="s">
        <v>34</v>
      </c>
      <c r="AL49" s="5" t="s">
        <v>105</v>
      </c>
      <c r="AM49" s="5" t="s">
        <v>115</v>
      </c>
      <c r="AS49"/>
    </row>
    <row r="50" spans="35:45" x14ac:dyDescent="0.4">
      <c r="AI50" s="5" t="s">
        <v>116</v>
      </c>
      <c r="AJ50" s="5" t="s">
        <v>154</v>
      </c>
      <c r="AK50" s="5" t="s">
        <v>38</v>
      </c>
      <c r="AL50" s="5" t="s">
        <v>105</v>
      </c>
      <c r="AM50" s="5" t="s">
        <v>115</v>
      </c>
      <c r="AS50"/>
    </row>
    <row r="51" spans="35:45" x14ac:dyDescent="0.4">
      <c r="AI51" s="5" t="s">
        <v>117</v>
      </c>
      <c r="AJ51" s="5" t="s">
        <v>152</v>
      </c>
      <c r="AK51" s="5" t="s">
        <v>41</v>
      </c>
      <c r="AL51" s="5" t="s">
        <v>105</v>
      </c>
      <c r="AM51" s="5" t="s">
        <v>115</v>
      </c>
      <c r="AS51"/>
    </row>
    <row r="52" spans="35:45" x14ac:dyDescent="0.4">
      <c r="AI52" s="5" t="s">
        <v>118</v>
      </c>
      <c r="AJ52" s="5" t="s">
        <v>153</v>
      </c>
      <c r="AK52" s="5" t="s">
        <v>43</v>
      </c>
      <c r="AL52" s="5" t="s">
        <v>110</v>
      </c>
      <c r="AM52" s="5" t="s">
        <v>111</v>
      </c>
      <c r="AN52" s="5" t="s">
        <v>119</v>
      </c>
      <c r="AS52"/>
    </row>
    <row r="53" spans="35:45" x14ac:dyDescent="0.4">
      <c r="AI53" s="5" t="s">
        <v>120</v>
      </c>
      <c r="AJ53" s="5" t="s">
        <v>155</v>
      </c>
      <c r="AK53" s="5" t="s">
        <v>43</v>
      </c>
      <c r="AL53" s="5" t="s">
        <v>110</v>
      </c>
      <c r="AM53" s="5" t="s">
        <v>111</v>
      </c>
      <c r="AN53" s="5" t="s">
        <v>119</v>
      </c>
      <c r="AS53"/>
    </row>
    <row r="54" spans="35:45" x14ac:dyDescent="0.4">
      <c r="AI54" s="5" t="s">
        <v>121</v>
      </c>
      <c r="AJ54" s="5" t="s">
        <v>152</v>
      </c>
      <c r="AK54" s="5" t="s">
        <v>50</v>
      </c>
      <c r="AL54" s="5" t="s">
        <v>110</v>
      </c>
      <c r="AM54" s="5" t="s">
        <v>111</v>
      </c>
      <c r="AS54"/>
    </row>
    <row r="55" spans="35:45" x14ac:dyDescent="0.4">
      <c r="AI55" s="5" t="s">
        <v>122</v>
      </c>
      <c r="AJ55" s="5" t="s">
        <v>153</v>
      </c>
      <c r="AK55" s="5" t="s">
        <v>50</v>
      </c>
      <c r="AL55" s="5" t="s">
        <v>105</v>
      </c>
      <c r="AM55" s="5" t="s">
        <v>111</v>
      </c>
      <c r="AS55"/>
    </row>
    <row r="56" spans="35:45" x14ac:dyDescent="0.4">
      <c r="AI56" s="5" t="s">
        <v>123</v>
      </c>
      <c r="AJ56" s="5" t="s">
        <v>155</v>
      </c>
      <c r="AK56" s="5" t="s">
        <v>48</v>
      </c>
      <c r="AL56" s="5" t="s">
        <v>105</v>
      </c>
      <c r="AM56" s="5" t="s">
        <v>111</v>
      </c>
      <c r="AN56" s="5" t="s">
        <v>124</v>
      </c>
      <c r="AS56"/>
    </row>
    <row r="57" spans="35:45" x14ac:dyDescent="0.4">
      <c r="AI57" s="5" t="s">
        <v>125</v>
      </c>
      <c r="AJ57" s="5" t="s">
        <v>153</v>
      </c>
      <c r="AK57" s="5" t="s">
        <v>48</v>
      </c>
      <c r="AL57" s="5" t="s">
        <v>105</v>
      </c>
      <c r="AM57" s="5" t="s">
        <v>111</v>
      </c>
      <c r="AN57" s="5" t="s">
        <v>126</v>
      </c>
      <c r="AS57"/>
    </row>
    <row r="58" spans="35:45" x14ac:dyDescent="0.4">
      <c r="AI58" s="5" t="s">
        <v>127</v>
      </c>
      <c r="AJ58" s="5" t="s">
        <v>110</v>
      </c>
      <c r="AK58" s="5" t="s">
        <v>49</v>
      </c>
      <c r="AL58" s="5" t="s">
        <v>110</v>
      </c>
      <c r="AM58" s="5" t="s">
        <v>111</v>
      </c>
      <c r="AS58"/>
    </row>
    <row r="59" spans="35:45" x14ac:dyDescent="0.4">
      <c r="AI59" s="5" t="s">
        <v>128</v>
      </c>
      <c r="AJ59" s="5" t="s">
        <v>153</v>
      </c>
      <c r="AK59" s="5" t="s">
        <v>49</v>
      </c>
      <c r="AL59" s="5" t="s">
        <v>110</v>
      </c>
      <c r="AM59" s="5" t="s">
        <v>129</v>
      </c>
      <c r="AN59" s="5" t="s">
        <v>130</v>
      </c>
      <c r="AS59"/>
    </row>
    <row r="60" spans="35:45" x14ac:dyDescent="0.4">
      <c r="AS60"/>
    </row>
    <row r="61" spans="35:45" x14ac:dyDescent="0.4">
      <c r="AS61"/>
    </row>
    <row r="62" spans="35:45" x14ac:dyDescent="0.4">
      <c r="AI62" s="5" t="s">
        <v>131</v>
      </c>
      <c r="AJ62" s="5" t="s">
        <v>151</v>
      </c>
      <c r="AK62" s="5" t="s">
        <v>47</v>
      </c>
      <c r="AL62" s="5" t="s">
        <v>110</v>
      </c>
      <c r="AM62" s="5" t="s">
        <v>132</v>
      </c>
      <c r="AS62"/>
    </row>
    <row r="63" spans="35:45" x14ac:dyDescent="0.4">
      <c r="AI63" s="5" t="s">
        <v>133</v>
      </c>
      <c r="AJ63" s="5" t="s">
        <v>150</v>
      </c>
      <c r="AK63" s="5" t="s">
        <v>47</v>
      </c>
      <c r="AL63" s="5" t="s">
        <v>110</v>
      </c>
      <c r="AM63" s="5" t="s">
        <v>134</v>
      </c>
      <c r="AS63"/>
    </row>
    <row r="64" spans="35:45" x14ac:dyDescent="0.4">
      <c r="AI64" s="5" t="s">
        <v>135</v>
      </c>
      <c r="AJ64" s="5" t="s">
        <v>151</v>
      </c>
      <c r="AK64" s="5" t="s">
        <v>47</v>
      </c>
      <c r="AL64" s="5" t="s">
        <v>110</v>
      </c>
      <c r="AM64" s="5" t="s">
        <v>136</v>
      </c>
      <c r="AS64"/>
    </row>
    <row r="65" spans="35:45" x14ac:dyDescent="0.4">
      <c r="AI65" s="5" t="s">
        <v>137</v>
      </c>
      <c r="AJ65" s="5" t="s">
        <v>152</v>
      </c>
      <c r="AK65" s="5" t="s">
        <v>32</v>
      </c>
      <c r="AL65" s="5" t="s">
        <v>110</v>
      </c>
      <c r="AM65" s="5" t="s">
        <v>138</v>
      </c>
      <c r="AS65"/>
    </row>
    <row r="66" spans="35:45" x14ac:dyDescent="0.4">
      <c r="AI66" s="5" t="s">
        <v>139</v>
      </c>
      <c r="AJ66" s="5" t="s">
        <v>153</v>
      </c>
      <c r="AK66" s="5" t="s">
        <v>32</v>
      </c>
      <c r="AL66" s="5" t="s">
        <v>110</v>
      </c>
      <c r="AM66" s="5" t="s">
        <v>140</v>
      </c>
      <c r="AS66"/>
    </row>
    <row r="67" spans="35:45" x14ac:dyDescent="0.4">
      <c r="AI67" s="5" t="s">
        <v>141</v>
      </c>
      <c r="AJ67" s="5" t="s">
        <v>155</v>
      </c>
      <c r="AK67" s="5" t="s">
        <v>43</v>
      </c>
      <c r="AL67" s="5" t="s">
        <v>110</v>
      </c>
      <c r="AM67" s="5" t="s">
        <v>136</v>
      </c>
      <c r="AS67"/>
    </row>
    <row r="68" spans="35:45" x14ac:dyDescent="0.4">
      <c r="AI68" s="5" t="s">
        <v>142</v>
      </c>
      <c r="AJ68" s="5" t="s">
        <v>156</v>
      </c>
      <c r="AK68" s="5" t="s">
        <v>43</v>
      </c>
      <c r="AL68" s="5" t="s">
        <v>110</v>
      </c>
      <c r="AM68" s="5" t="s">
        <v>115</v>
      </c>
      <c r="AS68"/>
    </row>
    <row r="69" spans="35:45" x14ac:dyDescent="0.4">
      <c r="AS69"/>
    </row>
  </sheetData>
  <sheetProtection sheet="1" objects="1" scenarios="1"/>
  <mergeCells count="283">
    <mergeCell ref="S32:U32"/>
    <mergeCell ref="V32:W32"/>
    <mergeCell ref="X32:Y32"/>
    <mergeCell ref="Z32:AA32"/>
    <mergeCell ref="AB32:AD32"/>
    <mergeCell ref="O30:P30"/>
    <mergeCell ref="Q30:R30"/>
    <mergeCell ref="AC31:AD31"/>
    <mergeCell ref="S30:U30"/>
    <mergeCell ref="O32:P32"/>
    <mergeCell ref="Q32:R32"/>
    <mergeCell ref="V30:W30"/>
    <mergeCell ref="X30:Y30"/>
    <mergeCell ref="Z30:AA30"/>
    <mergeCell ref="AB30:AD30"/>
    <mergeCell ref="AC33:AD33"/>
    <mergeCell ref="X1:Y1"/>
    <mergeCell ref="O1:T1"/>
    <mergeCell ref="S12:U12"/>
    <mergeCell ref="V12:W12"/>
    <mergeCell ref="X12:Y12"/>
    <mergeCell ref="Z12:AA12"/>
    <mergeCell ref="AB12:AD12"/>
    <mergeCell ref="S14:U14"/>
    <mergeCell ref="V14:W14"/>
    <mergeCell ref="X14:Y14"/>
    <mergeCell ref="Z14:AA14"/>
    <mergeCell ref="AB14:AD14"/>
    <mergeCell ref="O12:P12"/>
    <mergeCell ref="Q12:R12"/>
    <mergeCell ref="Z1:AA1"/>
    <mergeCell ref="AB1:AD1"/>
    <mergeCell ref="S2:T2"/>
    <mergeCell ref="U2:V2"/>
    <mergeCell ref="W2:Z2"/>
    <mergeCell ref="AA2:AB2"/>
    <mergeCell ref="AC2:AD2"/>
    <mergeCell ref="S3:T3"/>
    <mergeCell ref="U1:W1"/>
    <mergeCell ref="K34:L34"/>
    <mergeCell ref="M34:N34"/>
    <mergeCell ref="O34:P34"/>
    <mergeCell ref="Q34:R34"/>
    <mergeCell ref="AC35:AD35"/>
    <mergeCell ref="A37:B39"/>
    <mergeCell ref="C37:AD39"/>
    <mergeCell ref="A34:A35"/>
    <mergeCell ref="B34:D34"/>
    <mergeCell ref="E34:F34"/>
    <mergeCell ref="G34:H34"/>
    <mergeCell ref="I34:J34"/>
    <mergeCell ref="B35:D35"/>
    <mergeCell ref="G35:H35"/>
    <mergeCell ref="S34:U34"/>
    <mergeCell ref="V34:W34"/>
    <mergeCell ref="X34:Y34"/>
    <mergeCell ref="Z34:AA34"/>
    <mergeCell ref="AB34:AD34"/>
    <mergeCell ref="K30:L30"/>
    <mergeCell ref="M30:N30"/>
    <mergeCell ref="A32:A33"/>
    <mergeCell ref="B32:D32"/>
    <mergeCell ref="E32:F32"/>
    <mergeCell ref="G32:H32"/>
    <mergeCell ref="I32:J32"/>
    <mergeCell ref="K32:L32"/>
    <mergeCell ref="M32:N32"/>
    <mergeCell ref="B33:D33"/>
    <mergeCell ref="G33:H33"/>
    <mergeCell ref="Q28:R28"/>
    <mergeCell ref="AC29:AD29"/>
    <mergeCell ref="S28:U28"/>
    <mergeCell ref="V28:W28"/>
    <mergeCell ref="X28:Y28"/>
    <mergeCell ref="Z28:AA28"/>
    <mergeCell ref="AB28:AD28"/>
    <mergeCell ref="A30:A31"/>
    <mergeCell ref="B30:D30"/>
    <mergeCell ref="E30:F30"/>
    <mergeCell ref="A28:A29"/>
    <mergeCell ref="B28:D28"/>
    <mergeCell ref="E28:F28"/>
    <mergeCell ref="G28:H28"/>
    <mergeCell ref="I28:J28"/>
    <mergeCell ref="K28:L28"/>
    <mergeCell ref="M28:N28"/>
    <mergeCell ref="O28:P28"/>
    <mergeCell ref="B29:D29"/>
    <mergeCell ref="G29:H29"/>
    <mergeCell ref="G30:H30"/>
    <mergeCell ref="I30:J30"/>
    <mergeCell ref="B31:D31"/>
    <mergeCell ref="G31:H31"/>
    <mergeCell ref="A26:A27"/>
    <mergeCell ref="B26:D26"/>
    <mergeCell ref="E26:F26"/>
    <mergeCell ref="G26:H26"/>
    <mergeCell ref="I26:J26"/>
    <mergeCell ref="B27:D27"/>
    <mergeCell ref="G27:H27"/>
    <mergeCell ref="K26:L26"/>
    <mergeCell ref="M26:N26"/>
    <mergeCell ref="O26:P26"/>
    <mergeCell ref="Q26:R26"/>
    <mergeCell ref="AC27:AD27"/>
    <mergeCell ref="S26:U26"/>
    <mergeCell ref="V26:W26"/>
    <mergeCell ref="X26:Y26"/>
    <mergeCell ref="Z26:AA26"/>
    <mergeCell ref="AB26:AD26"/>
    <mergeCell ref="B25:D25"/>
    <mergeCell ref="G25:H25"/>
    <mergeCell ref="Q24:R24"/>
    <mergeCell ref="AC25:AD25"/>
    <mergeCell ref="S24:U24"/>
    <mergeCell ref="V24:W24"/>
    <mergeCell ref="X24:Y24"/>
    <mergeCell ref="Z24:AA24"/>
    <mergeCell ref="AB24:AD24"/>
    <mergeCell ref="A24:A25"/>
    <mergeCell ref="B24:D24"/>
    <mergeCell ref="E24:F24"/>
    <mergeCell ref="G24:H24"/>
    <mergeCell ref="I24:J24"/>
    <mergeCell ref="K24:L24"/>
    <mergeCell ref="M24:N24"/>
    <mergeCell ref="O24:P24"/>
    <mergeCell ref="A22:A23"/>
    <mergeCell ref="B22:D22"/>
    <mergeCell ref="E22:F22"/>
    <mergeCell ref="G22:H22"/>
    <mergeCell ref="I22:J22"/>
    <mergeCell ref="B23:D23"/>
    <mergeCell ref="G23:H23"/>
    <mergeCell ref="K22:L22"/>
    <mergeCell ref="M22:N22"/>
    <mergeCell ref="O22:P22"/>
    <mergeCell ref="Q22:R22"/>
    <mergeCell ref="AC23:AD23"/>
    <mergeCell ref="S22:U22"/>
    <mergeCell ref="V22:W22"/>
    <mergeCell ref="X22:Y22"/>
    <mergeCell ref="Z22:AA22"/>
    <mergeCell ref="AB22:AD22"/>
    <mergeCell ref="B21:D21"/>
    <mergeCell ref="G21:H21"/>
    <mergeCell ref="Q20:R20"/>
    <mergeCell ref="AC21:AD21"/>
    <mergeCell ref="S20:U20"/>
    <mergeCell ref="V20:W20"/>
    <mergeCell ref="X20:Y20"/>
    <mergeCell ref="Z20:AA20"/>
    <mergeCell ref="AB20:AD20"/>
    <mergeCell ref="A20:A21"/>
    <mergeCell ref="B20:D20"/>
    <mergeCell ref="E20:F20"/>
    <mergeCell ref="G20:H20"/>
    <mergeCell ref="I20:J20"/>
    <mergeCell ref="K20:L20"/>
    <mergeCell ref="M20:N20"/>
    <mergeCell ref="O20:P20"/>
    <mergeCell ref="A18:A19"/>
    <mergeCell ref="B18:D18"/>
    <mergeCell ref="E18:F18"/>
    <mergeCell ref="G18:H18"/>
    <mergeCell ref="I18:J18"/>
    <mergeCell ref="B19:D19"/>
    <mergeCell ref="G19:H19"/>
    <mergeCell ref="K18:L18"/>
    <mergeCell ref="M18:N18"/>
    <mergeCell ref="O18:P18"/>
    <mergeCell ref="Q18:R18"/>
    <mergeCell ref="AC19:AD19"/>
    <mergeCell ref="S18:U18"/>
    <mergeCell ref="V18:W18"/>
    <mergeCell ref="X18:Y18"/>
    <mergeCell ref="Z18:AA18"/>
    <mergeCell ref="AB18:AD18"/>
    <mergeCell ref="B17:D17"/>
    <mergeCell ref="G17:H17"/>
    <mergeCell ref="Q16:R16"/>
    <mergeCell ref="AC17:AD17"/>
    <mergeCell ref="S16:U16"/>
    <mergeCell ref="V16:W16"/>
    <mergeCell ref="X16:Y16"/>
    <mergeCell ref="Z16:AA16"/>
    <mergeCell ref="AB16:AD16"/>
    <mergeCell ref="A16:A17"/>
    <mergeCell ref="B16:D16"/>
    <mergeCell ref="E16:F16"/>
    <mergeCell ref="G16:H16"/>
    <mergeCell ref="I16:J16"/>
    <mergeCell ref="K16:L16"/>
    <mergeCell ref="M16:N16"/>
    <mergeCell ref="O16:P16"/>
    <mergeCell ref="B15:D15"/>
    <mergeCell ref="G15:H15"/>
    <mergeCell ref="AC13:AD13"/>
    <mergeCell ref="A14:A15"/>
    <mergeCell ref="B14:D14"/>
    <mergeCell ref="E14:F14"/>
    <mergeCell ref="G14:H14"/>
    <mergeCell ref="I14:J14"/>
    <mergeCell ref="K14:L14"/>
    <mergeCell ref="M14:N14"/>
    <mergeCell ref="O14:P14"/>
    <mergeCell ref="Q14:R14"/>
    <mergeCell ref="Y13:Z13"/>
    <mergeCell ref="AA13:AB13"/>
    <mergeCell ref="A12:A13"/>
    <mergeCell ref="AC15:AD15"/>
    <mergeCell ref="B13:D13"/>
    <mergeCell ref="G13:H13"/>
    <mergeCell ref="I13:J13"/>
    <mergeCell ref="M13:N13"/>
    <mergeCell ref="O13:P13"/>
    <mergeCell ref="M12:N12"/>
    <mergeCell ref="B12:D12"/>
    <mergeCell ref="E12:F12"/>
    <mergeCell ref="G12:H12"/>
    <mergeCell ref="I12:J12"/>
    <mergeCell ref="K12:L12"/>
    <mergeCell ref="U8:V10"/>
    <mergeCell ref="W8:Y10"/>
    <mergeCell ref="Z8:AA10"/>
    <mergeCell ref="AB8:AD10"/>
    <mergeCell ref="B9:K9"/>
    <mergeCell ref="L9:N9"/>
    <mergeCell ref="O9:P9"/>
    <mergeCell ref="Q9:R9"/>
    <mergeCell ref="S9:T9"/>
    <mergeCell ref="B10:K10"/>
    <mergeCell ref="A8:A10"/>
    <mergeCell ref="B8:K8"/>
    <mergeCell ref="L8:N8"/>
    <mergeCell ref="O8:P8"/>
    <mergeCell ref="Q8:R8"/>
    <mergeCell ref="S8:T8"/>
    <mergeCell ref="L10:N10"/>
    <mergeCell ref="O10:P10"/>
    <mergeCell ref="Q10:R10"/>
    <mergeCell ref="S10:T10"/>
    <mergeCell ref="A6:A7"/>
    <mergeCell ref="B6:AD6"/>
    <mergeCell ref="B7:AD7"/>
    <mergeCell ref="S4:T4"/>
    <mergeCell ref="U4:V4"/>
    <mergeCell ref="W4:Z4"/>
    <mergeCell ref="AA4:AB4"/>
    <mergeCell ref="AC4:AD4"/>
    <mergeCell ref="B5:E5"/>
    <mergeCell ref="G5:J5"/>
    <mergeCell ref="K5:L5"/>
    <mergeCell ref="M5:N5"/>
    <mergeCell ref="O5:R5"/>
    <mergeCell ref="K4:L4"/>
    <mergeCell ref="M4:N4"/>
    <mergeCell ref="O4:R4"/>
    <mergeCell ref="S5:T5"/>
    <mergeCell ref="U5:V5"/>
    <mergeCell ref="W5:Z5"/>
    <mergeCell ref="AA5:AB5"/>
    <mergeCell ref="AC5:AD5"/>
    <mergeCell ref="A2:E2"/>
    <mergeCell ref="F2:F5"/>
    <mergeCell ref="G2:J2"/>
    <mergeCell ref="K2:L2"/>
    <mergeCell ref="M2:N2"/>
    <mergeCell ref="O2:R2"/>
    <mergeCell ref="A1:B1"/>
    <mergeCell ref="C1:L1"/>
    <mergeCell ref="M1:N1"/>
    <mergeCell ref="W3:Z3"/>
    <mergeCell ref="AA3:AB3"/>
    <mergeCell ref="AC3:AD3"/>
    <mergeCell ref="B4:E4"/>
    <mergeCell ref="G4:J4"/>
    <mergeCell ref="B3:E3"/>
    <mergeCell ref="G3:J3"/>
    <mergeCell ref="K3:L3"/>
    <mergeCell ref="M3:N3"/>
    <mergeCell ref="O3:R3"/>
    <mergeCell ref="U3:V3"/>
  </mergeCells>
  <phoneticPr fontId="1"/>
  <dataValidations count="4">
    <dataValidation type="list" allowBlank="1" showInputMessage="1" showErrorMessage="1" sqref="AB1:AD1" xr:uid="{48B5C981-C1A1-4EA0-B22F-6DF1896ECF9E}">
      <formula1>$AL$4:$AL$7</formula1>
    </dataValidation>
    <dataValidation type="list" allowBlank="1" showInputMessage="1" showErrorMessage="1" sqref="B9:K10" xr:uid="{2273FED6-0DE7-403D-9E49-FE9170B0AA76}">
      <formula1>$AI$45:$AI$69</formula1>
    </dataValidation>
    <dataValidation type="list" allowBlank="1" showInputMessage="1" showErrorMessage="1" sqref="B6:AD7" xr:uid="{AD82EE13-1398-4641-9CE0-038DB7E81829}">
      <formula1>$AO$5:$AO$21</formula1>
    </dataValidation>
    <dataValidation type="list" allowBlank="1" showInputMessage="1" showErrorMessage="1" sqref="G3:J5 W3:Z5 O3:R5" xr:uid="{B624C43A-07E3-4963-888F-AC02EE9C2928}">
      <formula1>$AR$2:$AR$38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  <headerFooter>
    <oddHeader>&amp;L八百八町浮世草子NPC管理表&amp;Rver.2.5</oddHeader>
    <oddFooter>&amp;RVer  α1.0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6</xdr:col>
                    <xdr:colOff>104775</xdr:colOff>
                    <xdr:row>16</xdr:row>
                    <xdr:rowOff>9525</xdr:rowOff>
                  </from>
                  <to>
                    <xdr:col>8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12</xdr:col>
                    <xdr:colOff>104775</xdr:colOff>
                    <xdr:row>16</xdr:row>
                    <xdr:rowOff>9525</xdr:rowOff>
                  </from>
                  <to>
                    <xdr:col>14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18</xdr:col>
                    <xdr:colOff>104775</xdr:colOff>
                    <xdr:row>16</xdr:row>
                    <xdr:rowOff>9525</xdr:rowOff>
                  </from>
                  <to>
                    <xdr:col>20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7" name="Check Box 39">
              <controlPr defaultSize="0" autoFill="0" autoLine="0" autoPict="0">
                <anchor moveWithCells="1">
                  <from>
                    <xdr:col>24</xdr:col>
                    <xdr:colOff>104775</xdr:colOff>
                    <xdr:row>16</xdr:row>
                    <xdr:rowOff>9525</xdr:rowOff>
                  </from>
                  <to>
                    <xdr:col>26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18</xdr:row>
                    <xdr:rowOff>9525</xdr:rowOff>
                  </from>
                  <to>
                    <xdr:col>8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12</xdr:col>
                    <xdr:colOff>104775</xdr:colOff>
                    <xdr:row>18</xdr:row>
                    <xdr:rowOff>9525</xdr:rowOff>
                  </from>
                  <to>
                    <xdr:col>14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18</xdr:col>
                    <xdr:colOff>104775</xdr:colOff>
                    <xdr:row>18</xdr:row>
                    <xdr:rowOff>9525</xdr:rowOff>
                  </from>
                  <to>
                    <xdr:col>20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defaultSize="0" autoFill="0" autoLine="0" autoPict="0">
                <anchor moveWithCells="1">
                  <from>
                    <xdr:col>24</xdr:col>
                    <xdr:colOff>104775</xdr:colOff>
                    <xdr:row>18</xdr:row>
                    <xdr:rowOff>9525</xdr:rowOff>
                  </from>
                  <to>
                    <xdr:col>26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8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12</xdr:col>
                    <xdr:colOff>104775</xdr:colOff>
                    <xdr:row>20</xdr:row>
                    <xdr:rowOff>9525</xdr:rowOff>
                  </from>
                  <to>
                    <xdr:col>14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18</xdr:col>
                    <xdr:colOff>104775</xdr:colOff>
                    <xdr:row>20</xdr:row>
                    <xdr:rowOff>9525</xdr:rowOff>
                  </from>
                  <to>
                    <xdr:col>20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5" name="Check Box 41">
              <controlPr defaultSize="0" autoFill="0" autoLine="0" autoPict="0">
                <anchor moveWithCells="1">
                  <from>
                    <xdr:col>24</xdr:col>
                    <xdr:colOff>104775</xdr:colOff>
                    <xdr:row>20</xdr:row>
                    <xdr:rowOff>9525</xdr:rowOff>
                  </from>
                  <to>
                    <xdr:col>26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6</xdr:col>
                    <xdr:colOff>104775</xdr:colOff>
                    <xdr:row>22</xdr:row>
                    <xdr:rowOff>9525</xdr:rowOff>
                  </from>
                  <to>
                    <xdr:col>8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12</xdr:col>
                    <xdr:colOff>104775</xdr:colOff>
                    <xdr:row>22</xdr:row>
                    <xdr:rowOff>9525</xdr:rowOff>
                  </from>
                  <to>
                    <xdr:col>14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18</xdr:col>
                    <xdr:colOff>104775</xdr:colOff>
                    <xdr:row>22</xdr:row>
                    <xdr:rowOff>9525</xdr:rowOff>
                  </from>
                  <to>
                    <xdr:col>20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9" name="Check Box 42">
              <controlPr defaultSize="0" autoFill="0" autoLine="0" autoPict="0">
                <anchor moveWithCells="1">
                  <from>
                    <xdr:col>24</xdr:col>
                    <xdr:colOff>104775</xdr:colOff>
                    <xdr:row>22</xdr:row>
                    <xdr:rowOff>9525</xdr:rowOff>
                  </from>
                  <to>
                    <xdr:col>26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6</xdr:col>
                    <xdr:colOff>104775</xdr:colOff>
                    <xdr:row>24</xdr:row>
                    <xdr:rowOff>9525</xdr:rowOff>
                  </from>
                  <to>
                    <xdr:col>8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1" name="Check Box 20">
              <controlPr defaultSize="0" autoFill="0" autoLine="0" autoPict="0">
                <anchor moveWithCells="1">
                  <from>
                    <xdr:col>12</xdr:col>
                    <xdr:colOff>104775</xdr:colOff>
                    <xdr:row>24</xdr:row>
                    <xdr:rowOff>9525</xdr:rowOff>
                  </from>
                  <to>
                    <xdr:col>14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2" name="Check Box 21">
              <controlPr defaultSize="0" autoFill="0" autoLine="0" autoPict="0">
                <anchor moveWithCells="1">
                  <from>
                    <xdr:col>18</xdr:col>
                    <xdr:colOff>104775</xdr:colOff>
                    <xdr:row>24</xdr:row>
                    <xdr:rowOff>9525</xdr:rowOff>
                  </from>
                  <to>
                    <xdr:col>20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3" name="Check Box 43">
              <controlPr defaultSize="0" autoFill="0" autoLine="0" autoPict="0">
                <anchor moveWithCells="1">
                  <from>
                    <xdr:col>24</xdr:col>
                    <xdr:colOff>104775</xdr:colOff>
                    <xdr:row>24</xdr:row>
                    <xdr:rowOff>9525</xdr:rowOff>
                  </from>
                  <to>
                    <xdr:col>26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9525</xdr:rowOff>
                  </from>
                  <to>
                    <xdr:col>8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12</xdr:col>
                    <xdr:colOff>104775</xdr:colOff>
                    <xdr:row>26</xdr:row>
                    <xdr:rowOff>9525</xdr:rowOff>
                  </from>
                  <to>
                    <xdr:col>14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18</xdr:col>
                    <xdr:colOff>104775</xdr:colOff>
                    <xdr:row>26</xdr:row>
                    <xdr:rowOff>9525</xdr:rowOff>
                  </from>
                  <to>
                    <xdr:col>20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7" name="Check Box 44">
              <controlPr defaultSize="0" autoFill="0" autoLine="0" autoPict="0">
                <anchor moveWithCells="1">
                  <from>
                    <xdr:col>24</xdr:col>
                    <xdr:colOff>104775</xdr:colOff>
                    <xdr:row>26</xdr:row>
                    <xdr:rowOff>9525</xdr:rowOff>
                  </from>
                  <to>
                    <xdr:col>26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9525</xdr:rowOff>
                  </from>
                  <to>
                    <xdr:col>8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12</xdr:col>
                    <xdr:colOff>104775</xdr:colOff>
                    <xdr:row>28</xdr:row>
                    <xdr:rowOff>9525</xdr:rowOff>
                  </from>
                  <to>
                    <xdr:col>14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18</xdr:col>
                    <xdr:colOff>104775</xdr:colOff>
                    <xdr:row>28</xdr:row>
                    <xdr:rowOff>9525</xdr:rowOff>
                  </from>
                  <to>
                    <xdr:col>20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1" name="Check Box 45">
              <controlPr defaultSize="0" autoFill="0" autoLine="0" autoPict="0">
                <anchor moveWithCells="1">
                  <from>
                    <xdr:col>24</xdr:col>
                    <xdr:colOff>104775</xdr:colOff>
                    <xdr:row>28</xdr:row>
                    <xdr:rowOff>9525</xdr:rowOff>
                  </from>
                  <to>
                    <xdr:col>26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>
                <anchor moveWithCells="1">
                  <from>
                    <xdr:col>6</xdr:col>
                    <xdr:colOff>104775</xdr:colOff>
                    <xdr:row>30</xdr:row>
                    <xdr:rowOff>9525</xdr:rowOff>
                  </from>
                  <to>
                    <xdr:col>8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>
                <anchor moveWithCells="1">
                  <from>
                    <xdr:col>12</xdr:col>
                    <xdr:colOff>104775</xdr:colOff>
                    <xdr:row>30</xdr:row>
                    <xdr:rowOff>9525</xdr:rowOff>
                  </from>
                  <to>
                    <xdr:col>14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Check Box 30">
              <controlPr defaultSize="0" autoFill="0" autoLine="0" autoPict="0">
                <anchor moveWithCells="1">
                  <from>
                    <xdr:col>18</xdr:col>
                    <xdr:colOff>104775</xdr:colOff>
                    <xdr:row>30</xdr:row>
                    <xdr:rowOff>9525</xdr:rowOff>
                  </from>
                  <to>
                    <xdr:col>20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5" name="Check Box 46">
              <controlPr defaultSize="0" autoFill="0" autoLine="0" autoPict="0">
                <anchor moveWithCells="1">
                  <from>
                    <xdr:col>24</xdr:col>
                    <xdr:colOff>104775</xdr:colOff>
                    <xdr:row>30</xdr:row>
                    <xdr:rowOff>9525</xdr:rowOff>
                  </from>
                  <to>
                    <xdr:col>26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6" name="Check Box 31">
              <controlPr defaultSize="0" autoFill="0" autoLine="0" autoPict="0">
                <anchor moveWithCells="1">
                  <from>
                    <xdr:col>6</xdr:col>
                    <xdr:colOff>104775</xdr:colOff>
                    <xdr:row>32</xdr:row>
                    <xdr:rowOff>9525</xdr:rowOff>
                  </from>
                  <to>
                    <xdr:col>8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7" name="Check Box 32">
              <controlPr defaultSize="0" autoFill="0" autoLine="0" autoPict="0">
                <anchor moveWithCells="1">
                  <from>
                    <xdr:col>12</xdr:col>
                    <xdr:colOff>104775</xdr:colOff>
                    <xdr:row>32</xdr:row>
                    <xdr:rowOff>9525</xdr:rowOff>
                  </from>
                  <to>
                    <xdr:col>14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8" name="Check Box 33">
              <controlPr defaultSize="0" autoFill="0" autoLine="0" autoPict="0">
                <anchor moveWithCells="1">
                  <from>
                    <xdr:col>18</xdr:col>
                    <xdr:colOff>104775</xdr:colOff>
                    <xdr:row>32</xdr:row>
                    <xdr:rowOff>9525</xdr:rowOff>
                  </from>
                  <to>
                    <xdr:col>20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9" name="Check Box 47">
              <controlPr defaultSize="0" autoFill="0" autoLine="0" autoPict="0">
                <anchor moveWithCells="1">
                  <from>
                    <xdr:col>24</xdr:col>
                    <xdr:colOff>104775</xdr:colOff>
                    <xdr:row>32</xdr:row>
                    <xdr:rowOff>9525</xdr:rowOff>
                  </from>
                  <to>
                    <xdr:col>26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40" name="Check Box 34">
              <controlPr defaultSize="0" autoFill="0" autoLine="0" autoPict="0">
                <anchor moveWithCells="1">
                  <from>
                    <xdr:col>6</xdr:col>
                    <xdr:colOff>104775</xdr:colOff>
                    <xdr:row>34</xdr:row>
                    <xdr:rowOff>9525</xdr:rowOff>
                  </from>
                  <to>
                    <xdr:col>8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41" name="Check Box 35">
              <controlPr defaultSize="0" autoFill="0" autoLine="0" autoPict="0">
                <anchor moveWithCells="1">
                  <from>
                    <xdr:col>12</xdr:col>
                    <xdr:colOff>104775</xdr:colOff>
                    <xdr:row>34</xdr:row>
                    <xdr:rowOff>9525</xdr:rowOff>
                  </from>
                  <to>
                    <xdr:col>14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2" name="Check Box 36">
              <controlPr defaultSize="0" autoFill="0" autoLine="0" autoPict="0">
                <anchor moveWithCells="1">
                  <from>
                    <xdr:col>18</xdr:col>
                    <xdr:colOff>104775</xdr:colOff>
                    <xdr:row>34</xdr:row>
                    <xdr:rowOff>9525</xdr:rowOff>
                  </from>
                  <to>
                    <xdr:col>20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3" name="Check Box 48">
              <controlPr defaultSize="0" autoFill="0" autoLine="0" autoPict="0">
                <anchor moveWithCells="1">
                  <from>
                    <xdr:col>24</xdr:col>
                    <xdr:colOff>104775</xdr:colOff>
                    <xdr:row>34</xdr:row>
                    <xdr:rowOff>9525</xdr:rowOff>
                  </from>
                  <to>
                    <xdr:col>26</xdr:col>
                    <xdr:colOff>9525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4" name="Check Box 51">
              <controlPr defaultSize="0" autoFill="0" autoLine="0" autoPict="0">
                <anchor moveWithCells="1">
                  <from>
                    <xdr:col>21</xdr:col>
                    <xdr:colOff>180975</xdr:colOff>
                    <xdr:row>10</xdr:row>
                    <xdr:rowOff>238125</xdr:rowOff>
                  </from>
                  <to>
                    <xdr:col>23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5" name="Check Box 52">
              <controlPr defaultSize="0" autoFill="0" autoLine="0" autoPict="0">
                <anchor moveWithCells="1">
                  <from>
                    <xdr:col>25</xdr:col>
                    <xdr:colOff>171450</xdr:colOff>
                    <xdr:row>11</xdr:row>
                    <xdr:rowOff>0</xdr:rowOff>
                  </from>
                  <to>
                    <xdr:col>27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6" name="Check Box 55">
              <controlPr defaultSize="0" autoFill="0" autoLine="0" autoPict="0">
                <anchor moveWithCells="1">
                  <from>
                    <xdr:col>21</xdr:col>
                    <xdr:colOff>133350</xdr:colOff>
                    <xdr:row>15</xdr:row>
                    <xdr:rowOff>9525</xdr:rowOff>
                  </from>
                  <to>
                    <xdr:col>23</xdr:col>
                    <xdr:colOff>38100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7" name="Check Box 56">
              <controlPr defaultSize="0" autoFill="0" autoLine="0" autoPict="0">
                <anchor moveWithCells="1">
                  <from>
                    <xdr:col>25</xdr:col>
                    <xdr:colOff>123825</xdr:colOff>
                    <xdr:row>15</xdr:row>
                    <xdr:rowOff>19050</xdr:rowOff>
                  </from>
                  <to>
                    <xdr:col>27</xdr:col>
                    <xdr:colOff>28575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8" name="Check Box 57">
              <controlPr defaultSize="0" autoFill="0" autoLine="0" autoPict="0">
                <anchor moveWithCells="1">
                  <from>
                    <xdr:col>21</xdr:col>
                    <xdr:colOff>123825</xdr:colOff>
                    <xdr:row>16</xdr:row>
                    <xdr:rowOff>228600</xdr:rowOff>
                  </from>
                  <to>
                    <xdr:col>23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9" name="Check Box 58">
              <controlPr defaultSize="0" autoFill="0" autoLine="0" autoPict="0">
                <anchor moveWithCells="1">
                  <from>
                    <xdr:col>25</xdr:col>
                    <xdr:colOff>114300</xdr:colOff>
                    <xdr:row>16</xdr:row>
                    <xdr:rowOff>238125</xdr:rowOff>
                  </from>
                  <to>
                    <xdr:col>27</xdr:col>
                    <xdr:colOff>19050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0" name="Check Box 59">
              <controlPr defaultSize="0" autoFill="0" autoLine="0" autoPict="0">
                <anchor moveWithCells="1">
                  <from>
                    <xdr:col>21</xdr:col>
                    <xdr:colOff>152400</xdr:colOff>
                    <xdr:row>19</xdr:row>
                    <xdr:rowOff>28575</xdr:rowOff>
                  </from>
                  <to>
                    <xdr:col>23</xdr:col>
                    <xdr:colOff>57150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1" name="Check Box 60">
              <controlPr defaultSize="0" autoFill="0" autoLine="0" autoPict="0">
                <anchor moveWithCells="1">
                  <from>
                    <xdr:col>25</xdr:col>
                    <xdr:colOff>142875</xdr:colOff>
                    <xdr:row>19</xdr:row>
                    <xdr:rowOff>38100</xdr:rowOff>
                  </from>
                  <to>
                    <xdr:col>27</xdr:col>
                    <xdr:colOff>47625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2" name="Check Box 61">
              <controlPr defaultSize="0" autoFill="0" autoLine="0" autoPict="0">
                <anchor moveWithCells="1">
                  <from>
                    <xdr:col>21</xdr:col>
                    <xdr:colOff>171450</xdr:colOff>
                    <xdr:row>21</xdr:row>
                    <xdr:rowOff>9525</xdr:rowOff>
                  </from>
                  <to>
                    <xdr:col>23</xdr:col>
                    <xdr:colOff>76200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3" name="Check Box 62">
              <controlPr defaultSize="0" autoFill="0" autoLine="0" autoPict="0">
                <anchor moveWithCells="1">
                  <from>
                    <xdr:col>25</xdr:col>
                    <xdr:colOff>161925</xdr:colOff>
                    <xdr:row>21</xdr:row>
                    <xdr:rowOff>19050</xdr:rowOff>
                  </from>
                  <to>
                    <xdr:col>27</xdr:col>
                    <xdr:colOff>66675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4" name="Check Box 63">
              <controlPr defaultSize="0" autoFill="0" autoLine="0" autoPict="0">
                <anchor moveWithCells="1">
                  <from>
                    <xdr:col>21</xdr:col>
                    <xdr:colOff>161925</xdr:colOff>
                    <xdr:row>23</xdr:row>
                    <xdr:rowOff>0</xdr:rowOff>
                  </from>
                  <to>
                    <xdr:col>23</xdr:col>
                    <xdr:colOff>66675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5" name="Check Box 64">
              <controlPr defaultSize="0" autoFill="0" autoLine="0" autoPict="0">
                <anchor moveWithCells="1">
                  <from>
                    <xdr:col>25</xdr:col>
                    <xdr:colOff>152400</xdr:colOff>
                    <xdr:row>23</xdr:row>
                    <xdr:rowOff>9525</xdr:rowOff>
                  </from>
                  <to>
                    <xdr:col>27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6" name="Check Box 65">
              <controlPr defaultSize="0" autoFill="0" autoLine="0" autoPict="0">
                <anchor moveWithCells="1">
                  <from>
                    <xdr:col>21</xdr:col>
                    <xdr:colOff>152400</xdr:colOff>
                    <xdr:row>25</xdr:row>
                    <xdr:rowOff>9525</xdr:rowOff>
                  </from>
                  <to>
                    <xdr:col>23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7" name="Check Box 66">
              <controlPr defaultSize="0" autoFill="0" autoLine="0" autoPict="0">
                <anchor moveWithCells="1">
                  <from>
                    <xdr:col>25</xdr:col>
                    <xdr:colOff>142875</xdr:colOff>
                    <xdr:row>25</xdr:row>
                    <xdr:rowOff>19050</xdr:rowOff>
                  </from>
                  <to>
                    <xdr:col>27</xdr:col>
                    <xdr:colOff>47625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8" name="Check Box 67">
              <controlPr defaultSize="0" autoFill="0" autoLine="0" autoPict="0">
                <anchor moveWithCells="1">
                  <from>
                    <xdr:col>21</xdr:col>
                    <xdr:colOff>161925</xdr:colOff>
                    <xdr:row>27</xdr:row>
                    <xdr:rowOff>19050</xdr:rowOff>
                  </from>
                  <to>
                    <xdr:col>23</xdr:col>
                    <xdr:colOff>66675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9" name="Check Box 68">
              <controlPr defaultSize="0" autoFill="0" autoLine="0" autoPict="0">
                <anchor moveWithCells="1">
                  <from>
                    <xdr:col>25</xdr:col>
                    <xdr:colOff>152400</xdr:colOff>
                    <xdr:row>27</xdr:row>
                    <xdr:rowOff>28575</xdr:rowOff>
                  </from>
                  <to>
                    <xdr:col>27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0" name="Check Box 69">
              <controlPr defaultSize="0" autoFill="0" autoLine="0" autoPict="0">
                <anchor moveWithCells="1">
                  <from>
                    <xdr:col>21</xdr:col>
                    <xdr:colOff>161925</xdr:colOff>
                    <xdr:row>29</xdr:row>
                    <xdr:rowOff>0</xdr:rowOff>
                  </from>
                  <to>
                    <xdr:col>23</xdr:col>
                    <xdr:colOff>66675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1" name="Check Box 70">
              <controlPr defaultSize="0" autoFill="0" autoLine="0" autoPict="0">
                <anchor moveWithCells="1">
                  <from>
                    <xdr:col>25</xdr:col>
                    <xdr:colOff>152400</xdr:colOff>
                    <xdr:row>29</xdr:row>
                    <xdr:rowOff>9525</xdr:rowOff>
                  </from>
                  <to>
                    <xdr:col>27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2" name="Check Box 71">
              <controlPr defaultSize="0" autoFill="0" autoLine="0" autoPict="0">
                <anchor moveWithCells="1">
                  <from>
                    <xdr:col>21</xdr:col>
                    <xdr:colOff>161925</xdr:colOff>
                    <xdr:row>31</xdr:row>
                    <xdr:rowOff>0</xdr:rowOff>
                  </from>
                  <to>
                    <xdr:col>23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3" name="Check Box 72">
              <controlPr defaultSize="0" autoFill="0" autoLine="0" autoPict="0">
                <anchor moveWithCells="1">
                  <from>
                    <xdr:col>25</xdr:col>
                    <xdr:colOff>152400</xdr:colOff>
                    <xdr:row>31</xdr:row>
                    <xdr:rowOff>9525</xdr:rowOff>
                  </from>
                  <to>
                    <xdr:col>27</xdr:col>
                    <xdr:colOff>57150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4" name="Check Box 73">
              <controlPr defaultSize="0" autoFill="0" autoLine="0" autoPict="0">
                <anchor moveWithCells="1">
                  <from>
                    <xdr:col>21</xdr:col>
                    <xdr:colOff>142875</xdr:colOff>
                    <xdr:row>33</xdr:row>
                    <xdr:rowOff>0</xdr:rowOff>
                  </from>
                  <to>
                    <xdr:col>23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5" name="Check Box 74">
              <controlPr defaultSize="0" autoFill="0" autoLine="0" autoPict="0">
                <anchor moveWithCells="1">
                  <from>
                    <xdr:col>25</xdr:col>
                    <xdr:colOff>133350</xdr:colOff>
                    <xdr:row>33</xdr:row>
                    <xdr:rowOff>9525</xdr:rowOff>
                  </from>
                  <to>
                    <xdr:col>27</xdr:col>
                    <xdr:colOff>38100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66" name="Check Box 1">
              <controlPr defaultSize="0" autoFill="0" autoLine="0" autoPict="0">
                <anchor moveWithCells="1">
                  <from>
                    <xdr:col>6</xdr:col>
                    <xdr:colOff>104775</xdr:colOff>
                    <xdr:row>12</xdr:row>
                    <xdr:rowOff>9525</xdr:rowOff>
                  </from>
                  <to>
                    <xdr:col>8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7" name="Check Box 2">
              <controlPr defaultSize="0" autoFill="0" autoLine="0" autoPict="0">
                <anchor moveWithCells="1">
                  <from>
                    <xdr:col>12</xdr:col>
                    <xdr:colOff>104775</xdr:colOff>
                    <xdr:row>12</xdr:row>
                    <xdr:rowOff>9525</xdr:rowOff>
                  </from>
                  <to>
                    <xdr:col>14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8" name="Check Box 78">
              <controlPr defaultSize="0" autoFill="0" autoLine="0" autoPict="0">
                <anchor moveWithCells="1">
                  <from>
                    <xdr:col>6</xdr:col>
                    <xdr:colOff>104775</xdr:colOff>
                    <xdr:row>16</xdr:row>
                    <xdr:rowOff>9525</xdr:rowOff>
                  </from>
                  <to>
                    <xdr:col>8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9" name="Check Box 79">
              <controlPr defaultSize="0" autoFill="0" autoLine="0" autoPict="0">
                <anchor moveWithCells="1">
                  <from>
                    <xdr:col>12</xdr:col>
                    <xdr:colOff>104775</xdr:colOff>
                    <xdr:row>16</xdr:row>
                    <xdr:rowOff>9525</xdr:rowOff>
                  </from>
                  <to>
                    <xdr:col>14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0" name="Check Box 80">
              <controlPr defaultSize="0" autoFill="0" autoLine="0" autoPict="0">
                <anchor moveWithCells="1">
                  <from>
                    <xdr:col>6</xdr:col>
                    <xdr:colOff>104775</xdr:colOff>
                    <xdr:row>16</xdr:row>
                    <xdr:rowOff>9525</xdr:rowOff>
                  </from>
                  <to>
                    <xdr:col>8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1" name="Check Box 81">
              <controlPr defaultSize="0" autoFill="0" autoLine="0" autoPict="0">
                <anchor moveWithCells="1">
                  <from>
                    <xdr:col>12</xdr:col>
                    <xdr:colOff>104775</xdr:colOff>
                    <xdr:row>16</xdr:row>
                    <xdr:rowOff>9525</xdr:rowOff>
                  </from>
                  <to>
                    <xdr:col>14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72" name="Check Box 82">
              <controlPr defaultSize="0" autoFill="0" autoLine="0" autoPict="0">
                <anchor moveWithCells="1">
                  <from>
                    <xdr:col>6</xdr:col>
                    <xdr:colOff>104775</xdr:colOff>
                    <xdr:row>18</xdr:row>
                    <xdr:rowOff>9525</xdr:rowOff>
                  </from>
                  <to>
                    <xdr:col>8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73" name="Check Box 83">
              <controlPr defaultSize="0" autoFill="0" autoLine="0" autoPict="0">
                <anchor moveWithCells="1">
                  <from>
                    <xdr:col>12</xdr:col>
                    <xdr:colOff>104775</xdr:colOff>
                    <xdr:row>18</xdr:row>
                    <xdr:rowOff>9525</xdr:rowOff>
                  </from>
                  <to>
                    <xdr:col>14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4" name="Check Box 84">
              <controlPr defaultSize="0" autoFill="0" autoLine="0" autoPict="0">
                <anchor moveWithCells="1">
                  <from>
                    <xdr:col>6</xdr:col>
                    <xdr:colOff>104775</xdr:colOff>
                    <xdr:row>18</xdr:row>
                    <xdr:rowOff>9525</xdr:rowOff>
                  </from>
                  <to>
                    <xdr:col>8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5" name="Check Box 85">
              <controlPr defaultSize="0" autoFill="0" autoLine="0" autoPict="0">
                <anchor moveWithCells="1">
                  <from>
                    <xdr:col>12</xdr:col>
                    <xdr:colOff>104775</xdr:colOff>
                    <xdr:row>18</xdr:row>
                    <xdr:rowOff>9525</xdr:rowOff>
                  </from>
                  <to>
                    <xdr:col>14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6" name="Check Box 4">
              <controlPr defaultSize="0" autoFill="0" autoLine="0" autoPict="0">
                <anchor moveWithCells="1">
                  <from>
                    <xdr:col>6</xdr:col>
                    <xdr:colOff>104775</xdr:colOff>
                    <xdr:row>14</xdr:row>
                    <xdr:rowOff>9525</xdr:rowOff>
                  </from>
                  <to>
                    <xdr:col>8</xdr:col>
                    <xdr:colOff>9525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7" name="Check Box 5">
              <controlPr defaultSize="0" autoFill="0" autoLine="0" autoPict="0">
                <anchor moveWithCells="1">
                  <from>
                    <xdr:col>12</xdr:col>
                    <xdr:colOff>104775</xdr:colOff>
                    <xdr:row>14</xdr:row>
                    <xdr:rowOff>9525</xdr:rowOff>
                  </from>
                  <to>
                    <xdr:col>14</xdr:col>
                    <xdr:colOff>9525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Fill="0" autoLine="0" autoPict="0">
                <anchor moveWithCells="1">
                  <from>
                    <xdr:col>6</xdr:col>
                    <xdr:colOff>104775</xdr:colOff>
                    <xdr:row>14</xdr:row>
                    <xdr:rowOff>9525</xdr:rowOff>
                  </from>
                  <to>
                    <xdr:col>8</xdr:col>
                    <xdr:colOff>9525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Check Box 77">
              <controlPr defaultSize="0" autoFill="0" autoLine="0" autoPict="0">
                <anchor moveWithCells="1">
                  <from>
                    <xdr:col>12</xdr:col>
                    <xdr:colOff>104775</xdr:colOff>
                    <xdr:row>14</xdr:row>
                    <xdr:rowOff>9525</xdr:rowOff>
                  </from>
                  <to>
                    <xdr:col>14</xdr:col>
                    <xdr:colOff>9525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0" name="Check Box 86">
              <controlPr defaultSize="0" autoFill="0" autoLine="0" autoPict="0">
                <anchor moveWithCells="1">
                  <from>
                    <xdr:col>6</xdr:col>
                    <xdr:colOff>104775</xdr:colOff>
                    <xdr:row>16</xdr:row>
                    <xdr:rowOff>9525</xdr:rowOff>
                  </from>
                  <to>
                    <xdr:col>8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1" name="Check Box 87">
              <controlPr defaultSize="0" autoFill="0" autoLine="0" autoPict="0">
                <anchor moveWithCells="1">
                  <from>
                    <xdr:col>12</xdr:col>
                    <xdr:colOff>104775</xdr:colOff>
                    <xdr:row>16</xdr:row>
                    <xdr:rowOff>9525</xdr:rowOff>
                  </from>
                  <to>
                    <xdr:col>14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82" name="Check Box 88">
              <controlPr defaultSize="0" autoFill="0" autoLine="0" autoPict="0">
                <anchor moveWithCells="1">
                  <from>
                    <xdr:col>6</xdr:col>
                    <xdr:colOff>104775</xdr:colOff>
                    <xdr:row>16</xdr:row>
                    <xdr:rowOff>9525</xdr:rowOff>
                  </from>
                  <to>
                    <xdr:col>8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83" name="Check Box 89">
              <controlPr defaultSize="0" autoFill="0" autoLine="0" autoPict="0">
                <anchor moveWithCells="1">
                  <from>
                    <xdr:col>12</xdr:col>
                    <xdr:colOff>104775</xdr:colOff>
                    <xdr:row>16</xdr:row>
                    <xdr:rowOff>9525</xdr:rowOff>
                  </from>
                  <to>
                    <xdr:col>14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84" name="Check Box 90">
              <controlPr defaultSize="0" autoFill="0" autoLine="0" autoPict="0">
                <anchor moveWithCells="1">
                  <from>
                    <xdr:col>6</xdr:col>
                    <xdr:colOff>104775</xdr:colOff>
                    <xdr:row>18</xdr:row>
                    <xdr:rowOff>9525</xdr:rowOff>
                  </from>
                  <to>
                    <xdr:col>8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5" name="Check Box 91">
              <controlPr defaultSize="0" autoFill="0" autoLine="0" autoPict="0">
                <anchor moveWithCells="1">
                  <from>
                    <xdr:col>12</xdr:col>
                    <xdr:colOff>104775</xdr:colOff>
                    <xdr:row>18</xdr:row>
                    <xdr:rowOff>9525</xdr:rowOff>
                  </from>
                  <to>
                    <xdr:col>14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86" name="Check Box 92">
              <controlPr defaultSize="0" autoFill="0" autoLine="0" autoPict="0">
                <anchor moveWithCells="1">
                  <from>
                    <xdr:col>6</xdr:col>
                    <xdr:colOff>104775</xdr:colOff>
                    <xdr:row>18</xdr:row>
                    <xdr:rowOff>9525</xdr:rowOff>
                  </from>
                  <to>
                    <xdr:col>8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87" name="Check Box 93">
              <controlPr defaultSize="0" autoFill="0" autoLine="0" autoPict="0">
                <anchor moveWithCells="1">
                  <from>
                    <xdr:col>12</xdr:col>
                    <xdr:colOff>104775</xdr:colOff>
                    <xdr:row>18</xdr:row>
                    <xdr:rowOff>9525</xdr:rowOff>
                  </from>
                  <to>
                    <xdr:col>14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88" name="Check Box 94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8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89" name="Check Box 95">
              <controlPr defaultSize="0" autoFill="0" autoLine="0" autoPict="0">
                <anchor moveWithCells="1">
                  <from>
                    <xdr:col>12</xdr:col>
                    <xdr:colOff>104775</xdr:colOff>
                    <xdr:row>20</xdr:row>
                    <xdr:rowOff>9525</xdr:rowOff>
                  </from>
                  <to>
                    <xdr:col>14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0" name="Check Box 96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9525</xdr:rowOff>
                  </from>
                  <to>
                    <xdr:col>8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1" name="Check Box 97">
              <controlPr defaultSize="0" autoFill="0" autoLine="0" autoPict="0">
                <anchor moveWithCells="1">
                  <from>
                    <xdr:col>12</xdr:col>
                    <xdr:colOff>104775</xdr:colOff>
                    <xdr:row>20</xdr:row>
                    <xdr:rowOff>9525</xdr:rowOff>
                  </from>
                  <to>
                    <xdr:col>14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92" name="Check Box 98">
              <controlPr defaultSize="0" autoFill="0" autoLine="0" autoPict="0">
                <anchor moveWithCells="1">
                  <from>
                    <xdr:col>6</xdr:col>
                    <xdr:colOff>104775</xdr:colOff>
                    <xdr:row>22</xdr:row>
                    <xdr:rowOff>9525</xdr:rowOff>
                  </from>
                  <to>
                    <xdr:col>8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93" name="Check Box 99">
              <controlPr defaultSize="0" autoFill="0" autoLine="0" autoPict="0">
                <anchor moveWithCells="1">
                  <from>
                    <xdr:col>12</xdr:col>
                    <xdr:colOff>104775</xdr:colOff>
                    <xdr:row>22</xdr:row>
                    <xdr:rowOff>9525</xdr:rowOff>
                  </from>
                  <to>
                    <xdr:col>14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94" name="Check Box 100">
              <controlPr defaultSize="0" autoFill="0" autoLine="0" autoPict="0">
                <anchor moveWithCells="1">
                  <from>
                    <xdr:col>6</xdr:col>
                    <xdr:colOff>104775</xdr:colOff>
                    <xdr:row>22</xdr:row>
                    <xdr:rowOff>9525</xdr:rowOff>
                  </from>
                  <to>
                    <xdr:col>8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95" name="Check Box 101">
              <controlPr defaultSize="0" autoFill="0" autoLine="0" autoPict="0">
                <anchor moveWithCells="1">
                  <from>
                    <xdr:col>12</xdr:col>
                    <xdr:colOff>104775</xdr:colOff>
                    <xdr:row>22</xdr:row>
                    <xdr:rowOff>9525</xdr:rowOff>
                  </from>
                  <to>
                    <xdr:col>14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96" name="Check Box 102">
              <controlPr defaultSize="0" autoFill="0" autoLine="0" autoPict="0">
                <anchor moveWithCells="1">
                  <from>
                    <xdr:col>6</xdr:col>
                    <xdr:colOff>104775</xdr:colOff>
                    <xdr:row>24</xdr:row>
                    <xdr:rowOff>9525</xdr:rowOff>
                  </from>
                  <to>
                    <xdr:col>8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97" name="Check Box 103">
              <controlPr defaultSize="0" autoFill="0" autoLine="0" autoPict="0">
                <anchor moveWithCells="1">
                  <from>
                    <xdr:col>12</xdr:col>
                    <xdr:colOff>104775</xdr:colOff>
                    <xdr:row>24</xdr:row>
                    <xdr:rowOff>9525</xdr:rowOff>
                  </from>
                  <to>
                    <xdr:col>14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98" name="Check Box 104">
              <controlPr defaultSize="0" autoFill="0" autoLine="0" autoPict="0">
                <anchor moveWithCells="1">
                  <from>
                    <xdr:col>6</xdr:col>
                    <xdr:colOff>104775</xdr:colOff>
                    <xdr:row>24</xdr:row>
                    <xdr:rowOff>9525</xdr:rowOff>
                  </from>
                  <to>
                    <xdr:col>8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99" name="Check Box 105">
              <controlPr defaultSize="0" autoFill="0" autoLine="0" autoPict="0">
                <anchor moveWithCells="1">
                  <from>
                    <xdr:col>12</xdr:col>
                    <xdr:colOff>104775</xdr:colOff>
                    <xdr:row>24</xdr:row>
                    <xdr:rowOff>9525</xdr:rowOff>
                  </from>
                  <to>
                    <xdr:col>14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0" name="Check Box 106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9525</xdr:rowOff>
                  </from>
                  <to>
                    <xdr:col>8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1" name="Check Box 107">
              <controlPr defaultSize="0" autoFill="0" autoLine="0" autoPict="0">
                <anchor moveWithCells="1">
                  <from>
                    <xdr:col>12</xdr:col>
                    <xdr:colOff>104775</xdr:colOff>
                    <xdr:row>26</xdr:row>
                    <xdr:rowOff>9525</xdr:rowOff>
                  </from>
                  <to>
                    <xdr:col>14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02" name="Check Box 108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9525</xdr:rowOff>
                  </from>
                  <to>
                    <xdr:col>8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03" name="Check Box 109">
              <controlPr defaultSize="0" autoFill="0" autoLine="0" autoPict="0">
                <anchor moveWithCells="1">
                  <from>
                    <xdr:col>12</xdr:col>
                    <xdr:colOff>104775</xdr:colOff>
                    <xdr:row>26</xdr:row>
                    <xdr:rowOff>9525</xdr:rowOff>
                  </from>
                  <to>
                    <xdr:col>14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04" name="Check Box 1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9525</xdr:rowOff>
                  </from>
                  <to>
                    <xdr:col>8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05" name="Check Box 111">
              <controlPr defaultSize="0" autoFill="0" autoLine="0" autoPict="0">
                <anchor moveWithCells="1">
                  <from>
                    <xdr:col>12</xdr:col>
                    <xdr:colOff>104775</xdr:colOff>
                    <xdr:row>28</xdr:row>
                    <xdr:rowOff>9525</xdr:rowOff>
                  </from>
                  <to>
                    <xdr:col>14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06" name="Check Box 112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9525</xdr:rowOff>
                  </from>
                  <to>
                    <xdr:col>8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07" name="Check Box 113">
              <controlPr defaultSize="0" autoFill="0" autoLine="0" autoPict="0">
                <anchor moveWithCells="1">
                  <from>
                    <xdr:col>12</xdr:col>
                    <xdr:colOff>104775</xdr:colOff>
                    <xdr:row>28</xdr:row>
                    <xdr:rowOff>9525</xdr:rowOff>
                  </from>
                  <to>
                    <xdr:col>14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08" name="Check Box 114">
              <controlPr defaultSize="0" autoFill="0" autoLine="0" autoPict="0">
                <anchor moveWithCells="1">
                  <from>
                    <xdr:col>6</xdr:col>
                    <xdr:colOff>104775</xdr:colOff>
                    <xdr:row>30</xdr:row>
                    <xdr:rowOff>9525</xdr:rowOff>
                  </from>
                  <to>
                    <xdr:col>8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09" name="Check Box 115">
              <controlPr defaultSize="0" autoFill="0" autoLine="0" autoPict="0">
                <anchor moveWithCells="1">
                  <from>
                    <xdr:col>12</xdr:col>
                    <xdr:colOff>104775</xdr:colOff>
                    <xdr:row>30</xdr:row>
                    <xdr:rowOff>9525</xdr:rowOff>
                  </from>
                  <to>
                    <xdr:col>14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0" name="Check Box 116">
              <controlPr defaultSize="0" autoFill="0" autoLine="0" autoPict="0">
                <anchor moveWithCells="1">
                  <from>
                    <xdr:col>6</xdr:col>
                    <xdr:colOff>104775</xdr:colOff>
                    <xdr:row>30</xdr:row>
                    <xdr:rowOff>9525</xdr:rowOff>
                  </from>
                  <to>
                    <xdr:col>8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1" name="Check Box 117">
              <controlPr defaultSize="0" autoFill="0" autoLine="0" autoPict="0">
                <anchor moveWithCells="1">
                  <from>
                    <xdr:col>12</xdr:col>
                    <xdr:colOff>104775</xdr:colOff>
                    <xdr:row>30</xdr:row>
                    <xdr:rowOff>9525</xdr:rowOff>
                  </from>
                  <to>
                    <xdr:col>14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2" name="Check Box 118">
              <controlPr defaultSize="0" autoFill="0" autoLine="0" autoPict="0">
                <anchor moveWithCells="1">
                  <from>
                    <xdr:col>6</xdr:col>
                    <xdr:colOff>104775</xdr:colOff>
                    <xdr:row>32</xdr:row>
                    <xdr:rowOff>9525</xdr:rowOff>
                  </from>
                  <to>
                    <xdr:col>8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3" name="Check Box 119">
              <controlPr defaultSize="0" autoFill="0" autoLine="0" autoPict="0">
                <anchor moveWithCells="1">
                  <from>
                    <xdr:col>12</xdr:col>
                    <xdr:colOff>104775</xdr:colOff>
                    <xdr:row>32</xdr:row>
                    <xdr:rowOff>9525</xdr:rowOff>
                  </from>
                  <to>
                    <xdr:col>14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4" name="Check Box 120">
              <controlPr defaultSize="0" autoFill="0" autoLine="0" autoPict="0">
                <anchor moveWithCells="1">
                  <from>
                    <xdr:col>6</xdr:col>
                    <xdr:colOff>104775</xdr:colOff>
                    <xdr:row>32</xdr:row>
                    <xdr:rowOff>9525</xdr:rowOff>
                  </from>
                  <to>
                    <xdr:col>8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5" name="Check Box 121">
              <controlPr defaultSize="0" autoFill="0" autoLine="0" autoPict="0">
                <anchor moveWithCells="1">
                  <from>
                    <xdr:col>12</xdr:col>
                    <xdr:colOff>104775</xdr:colOff>
                    <xdr:row>32</xdr:row>
                    <xdr:rowOff>9525</xdr:rowOff>
                  </from>
                  <to>
                    <xdr:col>14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6" name="Check Box 124">
              <controlPr defaultSize="0" autoFill="0" autoLine="0" autoPict="0">
                <anchor moveWithCells="1">
                  <from>
                    <xdr:col>21</xdr:col>
                    <xdr:colOff>152400</xdr:colOff>
                    <xdr:row>12</xdr:row>
                    <xdr:rowOff>228600</xdr:rowOff>
                  </from>
                  <to>
                    <xdr:col>23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7" name="Check Box 125">
              <controlPr defaultSize="0" autoFill="0" autoLine="0" autoPict="0">
                <anchor moveWithCells="1">
                  <from>
                    <xdr:col>25</xdr:col>
                    <xdr:colOff>161925</xdr:colOff>
                    <xdr:row>13</xdr:row>
                    <xdr:rowOff>0</xdr:rowOff>
                  </from>
                  <to>
                    <xdr:col>27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8" name="Check Box 126">
              <controlPr defaultSize="0" autoFill="0" autoLine="0" autoPict="0">
                <anchor moveWithCells="1">
                  <from>
                    <xdr:col>24</xdr:col>
                    <xdr:colOff>104775</xdr:colOff>
                    <xdr:row>13</xdr:row>
                    <xdr:rowOff>219075</xdr:rowOff>
                  </from>
                  <to>
                    <xdr:col>26</xdr:col>
                    <xdr:colOff>9525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9" name="Check Box 127">
              <controlPr defaultSize="0" autoFill="0" autoLine="0" autoPict="0">
                <anchor moveWithCells="1">
                  <from>
                    <xdr:col>24</xdr:col>
                    <xdr:colOff>95250</xdr:colOff>
                    <xdr:row>11</xdr:row>
                    <xdr:rowOff>219075</xdr:rowOff>
                  </from>
                  <to>
                    <xdr:col>25</xdr:col>
                    <xdr:colOff>190500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20" name="Check Box 128">
              <controlPr defaultSize="0" autoFill="0" autoLine="0" autoPict="0">
                <anchor moveWithCells="1">
                  <from>
                    <xdr:col>18</xdr:col>
                    <xdr:colOff>104775</xdr:colOff>
                    <xdr:row>11</xdr:row>
                    <xdr:rowOff>228600</xdr:rowOff>
                  </from>
                  <to>
                    <xdr:col>20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21" name="Check Box 129">
              <controlPr defaultSize="0" autoFill="0" autoLine="0" autoPict="0">
                <anchor moveWithCells="1">
                  <from>
                    <xdr:col>18</xdr:col>
                    <xdr:colOff>104775</xdr:colOff>
                    <xdr:row>13</xdr:row>
                    <xdr:rowOff>228600</xdr:rowOff>
                  </from>
                  <to>
                    <xdr:col>20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NPC</vt:lpstr>
      <vt:lpstr>MOB </vt:lpstr>
      <vt:lpstr>'MOB '!Print_Area</vt:lpstr>
      <vt:lpstr>NPC!Print_Area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kazuyoshi</dc:creator>
  <cp:lastModifiedBy>翼 橘</cp:lastModifiedBy>
  <cp:lastPrinted>2019-09-19T12:27:36Z</cp:lastPrinted>
  <dcterms:created xsi:type="dcterms:W3CDTF">2019-09-19T00:17:17Z</dcterms:created>
  <dcterms:modified xsi:type="dcterms:W3CDTF">2025-11-09T01:31:55Z</dcterms:modified>
</cp:coreProperties>
</file>